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mstauffacher\Downloads\"/>
    </mc:Choice>
  </mc:AlternateContent>
  <bookViews>
    <workbookView xWindow="0" yWindow="0" windowWidth="25200" windowHeight="12435"/>
  </bookViews>
  <sheets>
    <sheet name="Original" sheetId="1" r:id="rId1"/>
    <sheet name="Revised" sheetId="2" r:id="rId2"/>
    <sheet name="Calendar" sheetId="7" r:id="rId3"/>
    <sheet name="Legal Holidays" sheetId="8" r:id="rId4"/>
    <sheet name="HELP" sheetId="9" r:id="rId5"/>
    <sheet name="Sheet1" sheetId="10" r:id="rId6"/>
  </sheets>
  <definedNames>
    <definedName name="_xlnm.Print_Area" localSheetId="2">Calendar!$A$1:$J$33</definedName>
    <definedName name="_xlnm.Print_Area" localSheetId="3">'Legal Holidays'!$B$1:$E$19</definedName>
    <definedName name="_xlnm.Print_Area" localSheetId="0">Original!$A$1:$R$38</definedName>
    <definedName name="_xlnm.Print_Area" localSheetId="1">Revised!$A$1:$R$37</definedName>
    <definedName name="TABLE" localSheetId="0">Original!$A$12:$P$31</definedName>
    <definedName name="TABLE_2" localSheetId="0">Original!#REF!</definedName>
  </definedNames>
  <calcPr calcId="162913"/>
</workbook>
</file>

<file path=xl/calcChain.xml><?xml version="1.0" encoding="utf-8"?>
<calcChain xmlns="http://schemas.openxmlformats.org/spreadsheetml/2006/main">
  <c r="Q2" i="1" l="1"/>
  <c r="B33" i="1" l="1"/>
  <c r="Q5" i="2"/>
  <c r="C5" i="2"/>
  <c r="O7" i="2"/>
  <c r="E27" i="7"/>
  <c r="E28" i="7" s="1"/>
  <c r="E29" i="7" s="1"/>
  <c r="E7" i="7" l="1"/>
  <c r="E8" i="7" s="1"/>
  <c r="G6" i="7"/>
  <c r="G7" i="7" s="1"/>
  <c r="G8" i="7" s="1"/>
  <c r="G9" i="7" s="1"/>
  <c r="G10" i="7" s="1"/>
  <c r="G11" i="7" s="1"/>
  <c r="G12" i="7" s="1"/>
  <c r="G13" i="7" s="1"/>
  <c r="G14" i="7" s="1"/>
  <c r="G15" i="7" s="1"/>
  <c r="G16" i="7" s="1"/>
  <c r="G17" i="7" s="1"/>
  <c r="G18" i="7" s="1"/>
  <c r="G19" i="7" s="1"/>
  <c r="G20" i="7" s="1"/>
  <c r="G21" i="7" s="1"/>
  <c r="G22" i="7" s="1"/>
  <c r="G23" i="7" s="1"/>
  <c r="G24" i="7" s="1"/>
  <c r="G25" i="7" s="1"/>
  <c r="G26" i="7" s="1"/>
  <c r="F6" i="7"/>
  <c r="A6" i="7"/>
  <c r="C6" i="7" s="1"/>
  <c r="F5" i="7"/>
  <c r="C5" i="7"/>
  <c r="A7" i="7" l="1"/>
  <c r="F8" i="7"/>
  <c r="E9" i="7"/>
  <c r="F9" i="7" s="1"/>
  <c r="F7" i="7"/>
  <c r="G27" i="7"/>
  <c r="G29" i="7" s="1"/>
  <c r="G30" i="7" s="1"/>
  <c r="G31" i="7" s="1"/>
  <c r="G32" i="7" s="1"/>
  <c r="A8" i="7"/>
  <c r="C7" i="7"/>
  <c r="E10" i="7" l="1"/>
  <c r="E11" i="7" s="1"/>
  <c r="F10" i="7"/>
  <c r="A9" i="7"/>
  <c r="C8" i="7"/>
  <c r="C9" i="7" l="1"/>
  <c r="A10" i="7"/>
  <c r="E12" i="7"/>
  <c r="E13" i="7" s="1"/>
  <c r="E14" i="7" s="1"/>
  <c r="F11" i="7"/>
  <c r="F13" i="7" l="1"/>
  <c r="F12" i="7"/>
  <c r="C10" i="7"/>
  <c r="A11" i="7"/>
  <c r="E15" i="7" l="1"/>
  <c r="E16" i="7" s="1"/>
  <c r="E17" i="7" s="1"/>
  <c r="E18" i="7" s="1"/>
  <c r="F14" i="7"/>
  <c r="A12" i="7"/>
  <c r="C11" i="7"/>
  <c r="F15" i="7" l="1"/>
  <c r="E19" i="7"/>
  <c r="A13" i="7"/>
  <c r="C12" i="7"/>
  <c r="F17" i="7" l="1"/>
  <c r="A14" i="7"/>
  <c r="C13" i="7"/>
  <c r="F18" i="7" l="1"/>
  <c r="A15" i="7"/>
  <c r="C14" i="7"/>
  <c r="F16" i="7"/>
  <c r="A16" i="7" l="1"/>
  <c r="C15" i="7"/>
  <c r="A17" i="7" l="1"/>
  <c r="C16" i="7"/>
  <c r="E20" i="7"/>
  <c r="F19" i="7"/>
  <c r="E21" i="7" l="1"/>
  <c r="E22" i="7" s="1"/>
  <c r="F20" i="7"/>
  <c r="A18" i="7"/>
  <c r="C17" i="7"/>
  <c r="F22" i="7" l="1"/>
  <c r="E23" i="7"/>
  <c r="E24" i="7" s="1"/>
  <c r="E25" i="7" s="1"/>
  <c r="A19" i="7"/>
  <c r="C18" i="7"/>
  <c r="F21" i="7"/>
  <c r="A20" i="7" l="1"/>
  <c r="C19" i="7"/>
  <c r="A21" i="7" l="1"/>
  <c r="C20" i="7"/>
  <c r="F23" i="7"/>
  <c r="F24" i="7" l="1"/>
  <c r="A22" i="7"/>
  <c r="C21" i="7"/>
  <c r="A23" i="7" l="1"/>
  <c r="C22" i="7"/>
  <c r="F25" i="7"/>
  <c r="F26" i="7" l="1"/>
  <c r="A24" i="7"/>
  <c r="C23" i="7"/>
  <c r="A25" i="7" l="1"/>
  <c r="C24" i="7"/>
  <c r="F27" i="7"/>
  <c r="F28" i="7" l="1"/>
  <c r="A26" i="7"/>
  <c r="C25" i="7"/>
  <c r="F29" i="7" l="1"/>
  <c r="E30" i="7"/>
  <c r="E31" i="7" s="1"/>
  <c r="F31" i="7" s="1"/>
  <c r="C26" i="7"/>
  <c r="A27" i="7"/>
  <c r="E32" i="7" l="1"/>
  <c r="F32" i="7" s="1"/>
  <c r="F30" i="7"/>
  <c r="A28" i="7"/>
  <c r="C27" i="7"/>
  <c r="C28" i="7" l="1"/>
  <c r="A29" i="7"/>
  <c r="A30" i="7" l="1"/>
  <c r="C29" i="7"/>
  <c r="A31" i="7" l="1"/>
  <c r="C30" i="7"/>
  <c r="A32" i="7" l="1"/>
  <c r="C32" i="7" s="1"/>
  <c r="C31" i="7"/>
  <c r="Q34" i="2" l="1"/>
  <c r="R34" i="2"/>
  <c r="X2" i="1"/>
  <c r="E22" i="2"/>
  <c r="E23" i="2"/>
  <c r="E24" i="2"/>
  <c r="E25" i="2"/>
  <c r="E26" i="2"/>
  <c r="E27" i="2"/>
  <c r="D22" i="2"/>
  <c r="D23" i="2"/>
  <c r="D24" i="2"/>
  <c r="D25" i="2"/>
  <c r="D26" i="2"/>
  <c r="D27" i="2"/>
  <c r="E21" i="2"/>
  <c r="D21" i="2"/>
  <c r="C21" i="2"/>
  <c r="E13" i="2"/>
  <c r="E14" i="2"/>
  <c r="E15" i="2"/>
  <c r="E16" i="2"/>
  <c r="E17" i="2"/>
  <c r="E18" i="2"/>
  <c r="E12" i="2"/>
  <c r="D13" i="2"/>
  <c r="D14" i="2"/>
  <c r="D15" i="2"/>
  <c r="D16" i="2"/>
  <c r="D17" i="2"/>
  <c r="D18" i="2"/>
  <c r="D12" i="2"/>
  <c r="C13" i="2"/>
  <c r="G19" i="1"/>
  <c r="G19" i="2" s="1"/>
  <c r="G20" i="1"/>
  <c r="G20" i="2" s="1"/>
  <c r="L29" i="1"/>
  <c r="L29" i="2" s="1"/>
  <c r="M29" i="1"/>
  <c r="N29" i="1"/>
  <c r="N29" i="2" s="1"/>
  <c r="O29" i="1"/>
  <c r="O29" i="2" s="1"/>
  <c r="P29" i="1"/>
  <c r="P29" i="2" s="1"/>
  <c r="K29" i="1"/>
  <c r="K29" i="2" s="1"/>
  <c r="L14" i="2"/>
  <c r="L23" i="2"/>
  <c r="I15" i="2"/>
  <c r="Q29" i="2"/>
  <c r="Q20" i="2"/>
  <c r="R21" i="2"/>
  <c r="R27" i="2"/>
  <c r="R26" i="2"/>
  <c r="R25" i="2"/>
  <c r="R24" i="2"/>
  <c r="R23" i="2"/>
  <c r="R22" i="2"/>
  <c r="R11" i="2"/>
  <c r="R18" i="2"/>
  <c r="R17" i="2"/>
  <c r="R16" i="2"/>
  <c r="R15" i="2"/>
  <c r="R14" i="2"/>
  <c r="R13" i="2"/>
  <c r="R12" i="2"/>
  <c r="J17" i="1"/>
  <c r="J17" i="2" s="1"/>
  <c r="J26" i="1"/>
  <c r="J26" i="2" s="1"/>
  <c r="N19" i="1"/>
  <c r="N19" i="2" s="1"/>
  <c r="K19" i="1"/>
  <c r="K19" i="2" s="1"/>
  <c r="L19" i="1"/>
  <c r="L19" i="2" s="1"/>
  <c r="O19" i="1"/>
  <c r="O19" i="2" s="1"/>
  <c r="G29" i="1"/>
  <c r="G29" i="2" s="1"/>
  <c r="J18" i="1"/>
  <c r="J18" i="2" s="1"/>
  <c r="J21" i="1"/>
  <c r="J21" i="2" s="1"/>
  <c r="I29" i="1"/>
  <c r="I29" i="2" s="1"/>
  <c r="I20" i="1"/>
  <c r="I20" i="2" s="1"/>
  <c r="A37" i="2"/>
  <c r="A36" i="2"/>
  <c r="A34" i="2"/>
  <c r="F13" i="2"/>
  <c r="G13" i="2"/>
  <c r="C14" i="2"/>
  <c r="F14" i="2"/>
  <c r="G14" i="2"/>
  <c r="C15" i="2"/>
  <c r="F15" i="2"/>
  <c r="G15" i="2"/>
  <c r="C16" i="2"/>
  <c r="F16" i="2"/>
  <c r="G16" i="2"/>
  <c r="C17" i="2"/>
  <c r="F17" i="2"/>
  <c r="G17" i="2"/>
  <c r="C18" i="2"/>
  <c r="F18" i="2"/>
  <c r="G18" i="2"/>
  <c r="G27" i="2"/>
  <c r="F27" i="2"/>
  <c r="C27" i="2"/>
  <c r="G26" i="2"/>
  <c r="F26" i="2"/>
  <c r="C26" i="2"/>
  <c r="G25" i="2"/>
  <c r="F25" i="2"/>
  <c r="C25" i="2"/>
  <c r="G24" i="2"/>
  <c r="F24" i="2"/>
  <c r="C24" i="2"/>
  <c r="G23" i="2"/>
  <c r="F23" i="2"/>
  <c r="C23" i="2"/>
  <c r="G22" i="2"/>
  <c r="F22" i="2"/>
  <c r="C22" i="2"/>
  <c r="J27" i="1"/>
  <c r="J12" i="1"/>
  <c r="J12" i="2" s="1"/>
  <c r="T13" i="1"/>
  <c r="T14" i="1"/>
  <c r="T15" i="1"/>
  <c r="T16" i="1"/>
  <c r="T17" i="1"/>
  <c r="T18" i="1"/>
  <c r="T27" i="1"/>
  <c r="T26" i="1"/>
  <c r="S26" i="1"/>
  <c r="T25" i="1"/>
  <c r="S25" i="1"/>
  <c r="T24" i="1"/>
  <c r="S24" i="1"/>
  <c r="T23" i="1"/>
  <c r="S23" i="1"/>
  <c r="T22" i="1"/>
  <c r="S22" i="1"/>
  <c r="H22" i="2"/>
  <c r="C2" i="2"/>
  <c r="A35" i="2"/>
  <c r="B2" i="2"/>
  <c r="A2" i="2"/>
  <c r="S12" i="1"/>
  <c r="T12" i="1"/>
  <c r="S13" i="1"/>
  <c r="S14" i="1"/>
  <c r="S15" i="1"/>
  <c r="S16" i="1"/>
  <c r="S17" i="1"/>
  <c r="S18" i="1"/>
  <c r="S21" i="1"/>
  <c r="U21" i="1" s="1"/>
  <c r="T21" i="1"/>
  <c r="S27" i="1"/>
  <c r="M19" i="1"/>
  <c r="M19" i="2" s="1"/>
  <c r="P19" i="1"/>
  <c r="Q19" i="1"/>
  <c r="Q19" i="2" s="1"/>
  <c r="C12" i="2"/>
  <c r="H17" i="2"/>
  <c r="K12" i="2"/>
  <c r="G12" i="2"/>
  <c r="I22" i="2"/>
  <c r="I23" i="2"/>
  <c r="I24" i="2"/>
  <c r="I25" i="2"/>
  <c r="I26" i="2"/>
  <c r="I27" i="2"/>
  <c r="H23" i="2"/>
  <c r="H24" i="2"/>
  <c r="H25" i="2"/>
  <c r="H26" i="2"/>
  <c r="H27" i="2"/>
  <c r="H21" i="2"/>
  <c r="I21" i="2"/>
  <c r="K22" i="2"/>
  <c r="L22" i="2"/>
  <c r="M22" i="2"/>
  <c r="N22" i="2"/>
  <c r="O22" i="2"/>
  <c r="P22" i="2"/>
  <c r="Q22" i="2"/>
  <c r="L21" i="2"/>
  <c r="M21" i="2"/>
  <c r="N21" i="2"/>
  <c r="O21" i="2"/>
  <c r="P21" i="2"/>
  <c r="Q21" i="2"/>
  <c r="K13" i="2"/>
  <c r="L13" i="2"/>
  <c r="M13" i="2"/>
  <c r="N13" i="2"/>
  <c r="O13" i="2"/>
  <c r="P13" i="2"/>
  <c r="Q13" i="2"/>
  <c r="K14" i="2"/>
  <c r="M14" i="2"/>
  <c r="N14" i="2"/>
  <c r="O14" i="2"/>
  <c r="P14" i="2"/>
  <c r="Q14" i="2"/>
  <c r="K15" i="2"/>
  <c r="L15" i="2"/>
  <c r="M15" i="2"/>
  <c r="N15" i="2"/>
  <c r="O15" i="2"/>
  <c r="P15" i="2"/>
  <c r="Q15" i="2"/>
  <c r="K16" i="2"/>
  <c r="L16" i="2"/>
  <c r="M16" i="2"/>
  <c r="N16" i="2"/>
  <c r="O16" i="2"/>
  <c r="P16" i="2"/>
  <c r="Q16" i="2"/>
  <c r="K17" i="2"/>
  <c r="L17" i="2"/>
  <c r="M17" i="2"/>
  <c r="N17" i="2"/>
  <c r="O17" i="2"/>
  <c r="P17" i="2"/>
  <c r="Q17" i="2"/>
  <c r="K18" i="2"/>
  <c r="L18" i="2"/>
  <c r="M18" i="2"/>
  <c r="N18" i="2"/>
  <c r="O18" i="2"/>
  <c r="P18" i="2"/>
  <c r="Q18" i="2"/>
  <c r="L12" i="2"/>
  <c r="M12" i="2"/>
  <c r="N12" i="2"/>
  <c r="O12" i="2"/>
  <c r="P12" i="2"/>
  <c r="Q12" i="2"/>
  <c r="M29" i="2"/>
  <c r="H29" i="2"/>
  <c r="J28" i="2"/>
  <c r="K21" i="2"/>
  <c r="J27" i="2"/>
  <c r="F12" i="2"/>
  <c r="F21" i="2"/>
  <c r="G21" i="2"/>
  <c r="L20" i="2"/>
  <c r="M20" i="2"/>
  <c r="N20" i="2"/>
  <c r="O20" i="2"/>
  <c r="P20" i="2"/>
  <c r="K20" i="2"/>
  <c r="H20" i="2"/>
  <c r="J19" i="2"/>
  <c r="I13" i="2"/>
  <c r="I14" i="2"/>
  <c r="I16" i="2"/>
  <c r="I17" i="2"/>
  <c r="I18" i="2"/>
  <c r="I12" i="2"/>
  <c r="H13" i="2"/>
  <c r="H14" i="2"/>
  <c r="H15" i="2"/>
  <c r="H16" i="2"/>
  <c r="H18" i="2"/>
  <c r="H12" i="2"/>
  <c r="K23" i="2"/>
  <c r="M23" i="2"/>
  <c r="N23" i="2"/>
  <c r="O23" i="2"/>
  <c r="P23" i="2"/>
  <c r="Q23" i="2"/>
  <c r="Q24" i="2"/>
  <c r="P24" i="2"/>
  <c r="O24" i="2"/>
  <c r="N24" i="2"/>
  <c r="M24" i="2"/>
  <c r="L24" i="2"/>
  <c r="K24" i="2"/>
  <c r="K25" i="2"/>
  <c r="L25" i="2"/>
  <c r="M25" i="2"/>
  <c r="N25" i="2"/>
  <c r="O25" i="2"/>
  <c r="P25" i="2"/>
  <c r="Q25" i="2"/>
  <c r="Q26" i="2"/>
  <c r="P26" i="2"/>
  <c r="O26" i="2"/>
  <c r="N26" i="2"/>
  <c r="M26" i="2"/>
  <c r="L26" i="2"/>
  <c r="K26" i="2"/>
  <c r="G28" i="1"/>
  <c r="G28" i="2" s="1"/>
  <c r="K27" i="2"/>
  <c r="K28" i="1"/>
  <c r="K28" i="2" s="1"/>
  <c r="L27" i="2"/>
  <c r="L28" i="1"/>
  <c r="L28" i="2" s="1"/>
  <c r="M27" i="2"/>
  <c r="M28" i="1"/>
  <c r="M28" i="2" s="1"/>
  <c r="N27" i="2"/>
  <c r="N28" i="1"/>
  <c r="O27" i="2"/>
  <c r="O28" i="1"/>
  <c r="O28" i="2" s="1"/>
  <c r="P27" i="2"/>
  <c r="P28" i="1"/>
  <c r="P28" i="2" s="1"/>
  <c r="Q27" i="2"/>
  <c r="Q28" i="1"/>
  <c r="Q28" i="2" s="1"/>
  <c r="M36" i="2"/>
  <c r="K37" i="2"/>
  <c r="A9" i="2"/>
  <c r="M35" i="2"/>
  <c r="M37" i="2"/>
  <c r="R38" i="2"/>
  <c r="L37" i="2"/>
  <c r="X3" i="1" l="1"/>
  <c r="X4" i="1" s="1"/>
  <c r="X5" i="1" s="1"/>
  <c r="X6" i="1" s="1"/>
  <c r="X7" i="1" s="1"/>
  <c r="X8" i="1" s="1"/>
  <c r="X9" i="1" s="1"/>
  <c r="X10" i="1" s="1"/>
  <c r="X11" i="1" s="1"/>
  <c r="X12" i="1" s="1"/>
  <c r="X13" i="1" s="1"/>
  <c r="X14" i="1" s="1"/>
  <c r="X15" i="1" s="1"/>
  <c r="X16" i="1" s="1"/>
  <c r="X17" i="1" s="1"/>
  <c r="X18" i="1" s="1"/>
  <c r="X19" i="1" s="1"/>
  <c r="X20" i="1" s="1"/>
  <c r="X21" i="1" s="1"/>
  <c r="X22" i="1" s="1"/>
  <c r="X23" i="1" s="1"/>
  <c r="X24" i="1" s="1"/>
  <c r="X25" i="1" s="1"/>
  <c r="X26" i="1" s="1"/>
  <c r="X27" i="1" s="1"/>
  <c r="X28" i="1" s="1"/>
  <c r="X29" i="1" s="1"/>
  <c r="X30" i="1" s="1"/>
  <c r="K30" i="1"/>
  <c r="K30" i="2" s="1"/>
  <c r="N30" i="1"/>
  <c r="N30" i="2" s="1"/>
  <c r="U18" i="1"/>
  <c r="U23" i="1"/>
  <c r="U15" i="1"/>
  <c r="U12" i="1"/>
  <c r="U26" i="1"/>
  <c r="U16" i="1"/>
  <c r="R28" i="1"/>
  <c r="R28" i="2" s="1"/>
  <c r="U14" i="1"/>
  <c r="U27" i="1"/>
  <c r="Q30" i="1"/>
  <c r="Q30" i="2" s="1"/>
  <c r="N28" i="2"/>
  <c r="P30" i="1"/>
  <c r="P30" i="2" s="1"/>
  <c r="U22" i="1"/>
  <c r="U17" i="1"/>
  <c r="P19" i="2"/>
  <c r="R19" i="1"/>
  <c r="R19" i="2" s="1"/>
  <c r="L30" i="1"/>
  <c r="L30" i="2" s="1"/>
  <c r="U24" i="1"/>
  <c r="U25" i="1"/>
  <c r="U13" i="1"/>
  <c r="A27" i="1"/>
  <c r="A26" i="1" s="1"/>
  <c r="A25" i="1" s="1"/>
  <c r="A24" i="1" s="1"/>
  <c r="A23" i="1" s="1"/>
  <c r="A22" i="1" s="1"/>
  <c r="A21" i="1" s="1"/>
  <c r="A18" i="1" s="1"/>
  <c r="A17" i="1" s="1"/>
  <c r="A16" i="1" s="1"/>
  <c r="A15" i="1" s="1"/>
  <c r="A14" i="1" s="1"/>
  <c r="A13" i="1" s="1"/>
  <c r="A12" i="1" s="1"/>
  <c r="J29" i="1"/>
  <c r="J29" i="2" s="1"/>
  <c r="M30" i="1"/>
  <c r="M30" i="2" s="1"/>
  <c r="I30" i="1"/>
  <c r="I30" i="2" s="1"/>
  <c r="J20" i="1"/>
  <c r="O30" i="1"/>
  <c r="O30" i="2" s="1"/>
  <c r="T1" i="1"/>
  <c r="T2" i="1" s="1"/>
  <c r="B36" i="1" l="1"/>
  <c r="H28" i="1"/>
  <c r="H28" i="2" s="1"/>
  <c r="H19" i="1"/>
  <c r="H19" i="2" s="1"/>
  <c r="R30" i="1"/>
  <c r="R31" i="2" s="1"/>
  <c r="T34" i="1"/>
  <c r="B35" i="1"/>
  <c r="B34" i="1"/>
  <c r="B34" i="2" s="1"/>
  <c r="A33" i="2"/>
  <c r="R2" i="2"/>
  <c r="A27" i="2" s="1"/>
  <c r="A26" i="2" s="1"/>
  <c r="A25" i="2" s="1"/>
  <c r="A24" i="2" s="1"/>
  <c r="A23" i="2" s="1"/>
  <c r="A22" i="2" s="1"/>
  <c r="A21" i="2" s="1"/>
  <c r="A18" i="2" s="1"/>
  <c r="A17" i="2" s="1"/>
  <c r="A16" i="2" s="1"/>
  <c r="A15" i="2" s="1"/>
  <c r="A14" i="2" s="1"/>
  <c r="A13" i="2" s="1"/>
  <c r="A12" i="2" s="1"/>
  <c r="J20" i="2"/>
  <c r="J30" i="1"/>
  <c r="J30" i="2" s="1"/>
</calcChain>
</file>

<file path=xl/comments1.xml><?xml version="1.0" encoding="utf-8"?>
<comments xmlns="http://schemas.openxmlformats.org/spreadsheetml/2006/main">
  <authors>
    <author>Mark Flottmeier</author>
    <author>Valued Gateway Client</author>
    <author>hruser</author>
    <author>Megan Stauffacher</author>
    <author>SPayroll</author>
  </authors>
  <commentList>
    <comment ref="X1" authorId="0" shapeId="0">
      <text>
        <r>
          <rPr>
            <sz val="9"/>
            <color indexed="81"/>
            <rFont val="Tahoma"/>
            <charset val="1"/>
          </rPr>
          <t xml:space="preserve">Friday the 22nd is used by most as a Legal Holiday
</t>
        </r>
      </text>
    </comment>
    <comment ref="Q2" authorId="1" shapeId="0">
      <text>
        <r>
          <rPr>
            <b/>
            <sz val="9"/>
            <color indexed="81"/>
            <rFont val="Tahoma"/>
            <family val="2"/>
          </rPr>
          <t>Enter the valid date, clicking the date cell, then pressing the '=', clicking one of the values in X1 to X28 and press enter.</t>
        </r>
        <r>
          <rPr>
            <sz val="9"/>
            <color indexed="81"/>
            <rFont val="Tahoma"/>
            <family val="2"/>
          </rPr>
          <t xml:space="preserve">
</t>
        </r>
      </text>
    </comment>
    <comment ref="X2" authorId="2" shapeId="0">
      <text>
        <r>
          <rPr>
            <b/>
            <sz val="8"/>
            <color indexed="81"/>
            <rFont val="Tahoma"/>
            <family val="2"/>
          </rPr>
          <t>The 24th &amp; 31st are Floating Legal Holidays, use before the 31st.  The 25th and 1st are Legal Holidays do nothing if you are full time did not work.  Part Time employees add an absence</t>
        </r>
      </text>
    </comment>
    <comment ref="X3" authorId="3" shapeId="0">
      <text>
        <r>
          <rPr>
            <b/>
            <sz val="9"/>
            <color indexed="81"/>
            <rFont val="Tahoma"/>
            <family val="2"/>
          </rPr>
          <t>Monday the 19th is a Legal Holiday,  do nothing if you did not work and are full time.  Part Time Employees enter an absences</t>
        </r>
        <r>
          <rPr>
            <sz val="9"/>
            <color indexed="81"/>
            <rFont val="Tahoma"/>
            <family val="2"/>
          </rPr>
          <t xml:space="preserve">
</t>
        </r>
      </text>
    </comment>
    <comment ref="X4" authorId="4" shapeId="0">
      <text/>
    </comment>
    <comment ref="Q11" authorId="1" shapeId="0">
      <text>
        <r>
          <rPr>
            <sz val="9"/>
            <color indexed="81"/>
            <rFont val="Tahoma"/>
            <family val="2"/>
          </rPr>
          <t xml:space="preserve">Use this column for Professional Development, Military Leave, or other types not listed.  Please add a written note to the bottom of the form.
</t>
        </r>
      </text>
    </comment>
    <comment ref="R11" authorId="1" shapeId="0">
      <text>
        <r>
          <rPr>
            <sz val="9"/>
            <color indexed="81"/>
            <rFont val="Tahoma"/>
            <family val="2"/>
          </rPr>
          <t xml:space="preserve">Use this column for Reason Codes:
Furlough Time Off (FTO)
Family Medical Leave Act (FMLA)
Leave without pay, (LWOP)
Worker's Comp (WC)
Military Leave (ML)
Professional Development (PD)
Union Activity (UA)
Union Activity W/O Loss of Benefits (UAWOLB)
Jury Duty (JD)
Other types not listed (Other)
</t>
        </r>
        <r>
          <rPr>
            <b/>
            <sz val="9"/>
            <color indexed="81"/>
            <rFont val="Tahoma"/>
            <family val="2"/>
          </rPr>
          <t>Enter an appropriate code or select one from the drop down list.</t>
        </r>
      </text>
    </comment>
    <comment ref="X13" authorId="2" shapeId="0">
      <text>
        <r>
          <rPr>
            <b/>
            <sz val="8"/>
            <color indexed="81"/>
            <rFont val="Tahoma"/>
            <family val="2"/>
          </rPr>
          <t>Monday, May 28th is a Legal Holiday, enter legal holiday hours if you did not work and are a full time employee.  Part time employees ener an absences.</t>
        </r>
      </text>
    </comment>
    <comment ref="X15" authorId="0" shapeId="0">
      <text>
        <r>
          <rPr>
            <b/>
            <sz val="9"/>
            <color indexed="81"/>
            <rFont val="Tahoma"/>
            <family val="2"/>
          </rPr>
          <t>July 4th is a Legal Holiday, do nothing if you took off and are full time; enter legal holiday hours if you are part time employee.</t>
        </r>
        <r>
          <rPr>
            <sz val="9"/>
            <color indexed="81"/>
            <rFont val="Tahoma"/>
            <family val="2"/>
          </rPr>
          <t xml:space="preserve">
</t>
        </r>
      </text>
    </comment>
    <comment ref="X20" authorId="0" shapeId="0">
      <text>
        <r>
          <rPr>
            <b/>
            <sz val="9"/>
            <color indexed="81"/>
            <rFont val="Tahoma"/>
            <family val="2"/>
          </rPr>
          <t>Monday the 3rd is a Legal Holiday, Do nothing if you did not work and are full time; part time employees enter an absences.</t>
        </r>
        <r>
          <rPr>
            <sz val="9"/>
            <color indexed="81"/>
            <rFont val="Tahoma"/>
            <family val="2"/>
          </rPr>
          <t xml:space="preserve">
</t>
        </r>
      </text>
    </comment>
    <comment ref="X25" authorId="0" shapeId="0">
      <text>
        <r>
          <rPr>
            <b/>
            <sz val="9"/>
            <color indexed="81"/>
            <rFont val="Tahoma"/>
            <family val="2"/>
          </rPr>
          <t>Thursday the 22nd is a Legal Holiday, do nothing if you did not work and are full time; part time employees enter an absences.</t>
        </r>
        <r>
          <rPr>
            <sz val="9"/>
            <color indexed="81"/>
            <rFont val="Tahoma"/>
            <family val="2"/>
          </rPr>
          <t xml:space="preserve">
</t>
        </r>
      </text>
    </comment>
    <comment ref="X28" authorId="2" shapeId="0">
      <text>
        <r>
          <rPr>
            <b/>
            <sz val="8"/>
            <color indexed="81"/>
            <rFont val="Tahoma"/>
            <family val="2"/>
          </rPr>
          <t>The 24th, 25th, 31st, and 1st are legal holidays do nothing is you did not work and are full time; part time employees enter absences.</t>
        </r>
      </text>
    </comment>
    <comment ref="X29" authorId="3" shapeId="0">
      <text>
        <r>
          <rPr>
            <b/>
            <sz val="9"/>
            <color indexed="81"/>
            <rFont val="Tahoma"/>
            <family val="2"/>
          </rPr>
          <t>Monday the 20th ia s  Legal Holidays, do nothing if you did not work and are full time; part time employees enter an absences.</t>
        </r>
        <r>
          <rPr>
            <sz val="9"/>
            <color indexed="81"/>
            <rFont val="Tahoma"/>
            <family val="2"/>
          </rPr>
          <t xml:space="preserve">
</t>
        </r>
      </text>
    </comment>
  </commentList>
</comments>
</file>

<file path=xl/comments2.xml><?xml version="1.0" encoding="utf-8"?>
<comments xmlns="http://schemas.openxmlformats.org/spreadsheetml/2006/main">
  <authors>
    <author>Valued Gateway Client</author>
  </authors>
  <commentList>
    <comment ref="Q11" authorId="0" shapeId="0">
      <text>
        <r>
          <rPr>
            <sz val="9"/>
            <color indexed="81"/>
            <rFont val="Tahoma"/>
            <family val="2"/>
          </rPr>
          <t xml:space="preserve">Use this column for Professional Development, Military Leave, or other types not listed.  Please add a written note to the bottom of the form.
</t>
        </r>
      </text>
    </comment>
    <comment ref="R11" authorId="0" shapeId="0">
      <text>
        <r>
          <rPr>
            <sz val="9"/>
            <color indexed="81"/>
            <rFont val="Tahoma"/>
            <family val="2"/>
          </rPr>
          <t xml:space="preserve">Use this column for Professional Development, Military Leave, or other types not listed.  Please add a written note to the bottom of the form.
</t>
        </r>
      </text>
    </comment>
  </commentList>
</comments>
</file>

<file path=xl/sharedStrings.xml><?xml version="1.0" encoding="utf-8"?>
<sst xmlns="http://schemas.openxmlformats.org/spreadsheetml/2006/main" count="327" uniqueCount="175">
  <si>
    <t xml:space="preserve"> </t>
  </si>
  <si>
    <t>Date</t>
  </si>
  <si>
    <t>Day</t>
  </si>
  <si>
    <t>Weekend</t>
  </si>
  <si>
    <t>Sick Leave</t>
  </si>
  <si>
    <t>Sabb</t>
  </si>
  <si>
    <t>SUN</t>
  </si>
  <si>
    <t>MON</t>
  </si>
  <si>
    <t>TUES</t>
  </si>
  <si>
    <t>WED</t>
  </si>
  <si>
    <t>THUR</t>
  </si>
  <si>
    <t>FRI</t>
  </si>
  <si>
    <t>SAT</t>
  </si>
  <si>
    <t>VN</t>
  </si>
  <si>
    <t>SL</t>
  </si>
  <si>
    <t>PH</t>
  </si>
  <si>
    <t>LH</t>
  </si>
  <si>
    <t>CT/CA</t>
  </si>
  <si>
    <t>SU</t>
  </si>
  <si>
    <t>Legal Holiday</t>
  </si>
  <si>
    <t>Employee Signature</t>
  </si>
  <si>
    <t>Supervisor Signature</t>
  </si>
  <si>
    <t>(mm/dd/yy)</t>
  </si>
  <si>
    <t>Other</t>
  </si>
  <si>
    <t>ND =</t>
  </si>
  <si>
    <t>WD</t>
  </si>
  <si>
    <t>I confirm that I have knowledge of the hours reported by the employee.</t>
  </si>
  <si>
    <t>NIGHT DIFF</t>
  </si>
  <si>
    <t>Name</t>
  </si>
  <si>
    <t>Pay Period ending Sat.</t>
  </si>
  <si>
    <t>Personal Holiday</t>
  </si>
  <si>
    <t>Vacation</t>
  </si>
  <si>
    <t xml:space="preserve">I certify that I have worked or reported the proper leave for the hours shown. </t>
  </si>
  <si>
    <t>Start Time</t>
  </si>
  <si>
    <t>Stop Time</t>
  </si>
  <si>
    <t>Hours Actually Worked</t>
  </si>
  <si>
    <t>Total Week 2</t>
  </si>
  <si>
    <t>ND</t>
  </si>
  <si>
    <t>(Required)</t>
  </si>
  <si>
    <t>PAY PERIOD</t>
  </si>
  <si>
    <t>PAY PERIOD TOTAL</t>
  </si>
  <si>
    <t>Comp time used</t>
  </si>
  <si>
    <t>Grand Total</t>
  </si>
  <si>
    <t>Night    6 p.m.-12a.m.</t>
  </si>
  <si>
    <t>Night       12 a.m.- 6a.m.</t>
  </si>
  <si>
    <t>HELP</t>
  </si>
  <si>
    <t>New Year's Day</t>
  </si>
  <si>
    <t>Martin Luther King Day</t>
  </si>
  <si>
    <t>Memorial Day</t>
  </si>
  <si>
    <t>Independence Day</t>
  </si>
  <si>
    <t>Labor Day</t>
  </si>
  <si>
    <t>Thanksgiving Day</t>
  </si>
  <si>
    <t>Christmas Eve</t>
  </si>
  <si>
    <t>Christmas Day</t>
  </si>
  <si>
    <t>New Year's Eve</t>
  </si>
  <si>
    <t>Holiday</t>
  </si>
  <si>
    <t>Weekday</t>
  </si>
  <si>
    <t>Monday</t>
  </si>
  <si>
    <t>Thursday</t>
  </si>
  <si>
    <t>To qualify for any paid holidays, employees must work or be in pay status on the last scheduled workday immediately preceding or the first scheduled workday immediately following the holiday.</t>
  </si>
  <si>
    <t>1.  To make a revision to your previously submitted time report, click on the Original tab and change the hours on the original time report.</t>
  </si>
  <si>
    <t>Then click on the tab labeled Revised and print the new time report.  The information will be copied to the Revised Time Report.</t>
  </si>
  <si>
    <t xml:space="preserve">2. If you worked over 40.0 hours in a week,  please remember to circle 'PAY' or 'COMP' at the bottom of the printed revised time report if </t>
  </si>
  <si>
    <t>you prefer overtime pay or compensatory time for the overtime.</t>
  </si>
  <si>
    <r>
      <t>9.</t>
    </r>
    <r>
      <rPr>
        <sz val="10"/>
        <color indexed="18"/>
        <rFont val="Arial"/>
        <family val="2"/>
      </rPr>
      <t xml:space="preserve">  If there is a small red triangle in a cell, put the cursor on the cell for additional information.</t>
    </r>
  </si>
  <si>
    <r>
      <t>10.</t>
    </r>
    <r>
      <rPr>
        <sz val="10"/>
        <color indexed="18"/>
        <rFont val="Arial"/>
        <family val="2"/>
      </rPr>
      <t xml:space="preserve">  If you would like to print the instructions, highlight all of the instructions, click on FILE, PRINT AREA, and SET PRINT AREA and print.</t>
    </r>
  </si>
  <si>
    <r>
      <t>Date Observed</t>
    </r>
    <r>
      <rPr>
        <sz val="12"/>
        <rFont val="Arial"/>
        <family val="2"/>
      </rPr>
      <t xml:space="preserve"> (if different)</t>
    </r>
  </si>
  <si>
    <t xml:space="preserve">  Date  _________</t>
  </si>
  <si>
    <t>Supervisor Name</t>
  </si>
  <si>
    <t>Error?</t>
  </si>
  <si>
    <r>
      <t>7.</t>
    </r>
    <r>
      <rPr>
        <sz val="10"/>
        <color indexed="18"/>
        <rFont val="Arial"/>
        <family val="2"/>
      </rPr>
      <t xml:space="preserve">  To make a revision to your previously submitted time report, change hours on time report above, click the tab labeled Revised listed below and print the new time report.  The information will transfer to the Revised Time Report.</t>
    </r>
  </si>
  <si>
    <r>
      <t>5.</t>
    </r>
    <r>
      <rPr>
        <sz val="10"/>
        <color indexed="18"/>
        <rFont val="Arial"/>
        <family val="2"/>
      </rPr>
      <t xml:space="preserve">  If "ND error" appears in row 18 or 27, the amount of night differential is probably entered incorrectly. Review hours worked and night differential entered.</t>
    </r>
  </si>
  <si>
    <t>tsheet08</t>
  </si>
  <si>
    <t>HRS WRKED</t>
  </si>
  <si>
    <t>OT Calc</t>
  </si>
  <si>
    <t>wk 1</t>
  </si>
  <si>
    <t xml:space="preserve">New Year's </t>
  </si>
  <si>
    <t>ML King Day</t>
  </si>
  <si>
    <t>Thanksgiving</t>
  </si>
  <si>
    <t xml:space="preserve">LEGAL HOLIDAY LISTING </t>
  </si>
  <si>
    <t>BIWEEKLY EARNING PERIOD</t>
  </si>
  <si>
    <t xml:space="preserve"> - </t>
  </si>
  <si>
    <t>FMLA</t>
  </si>
  <si>
    <t>LWOP</t>
  </si>
  <si>
    <t>WC</t>
  </si>
  <si>
    <t>PD</t>
  </si>
  <si>
    <t>ML</t>
  </si>
  <si>
    <t>UA</t>
  </si>
  <si>
    <t>UAWOLB</t>
  </si>
  <si>
    <t>JD</t>
  </si>
  <si>
    <t>Reason</t>
  </si>
  <si>
    <t>Total Wk 1</t>
  </si>
  <si>
    <t>Total Wk 2</t>
  </si>
  <si>
    <t>Lunch Start Time</t>
  </si>
  <si>
    <t>Lunch Return Time</t>
  </si>
  <si>
    <t>Please report time and leave in quarter-hour increments (0.25, 0.50, 0.75, 1.00, etc.)</t>
  </si>
  <si>
    <t>Due Date is Thursday noon (payday)</t>
  </si>
  <si>
    <t xml:space="preserve">WEEK                                                                                 1                                                    </t>
  </si>
  <si>
    <t>WEEK                                                                                 2</t>
  </si>
  <si>
    <t>You will be paid in quarter hours.</t>
  </si>
  <si>
    <t>Actual Time</t>
  </si>
  <si>
    <t>Round To</t>
  </si>
  <si>
    <t>Hours (since 8)</t>
  </si>
  <si>
    <t xml:space="preserve">WEEK                                                                                     1                                                    </t>
  </si>
  <si>
    <t>WEEK                                                                                       2</t>
  </si>
  <si>
    <t>Minutes Rounded to Quarter Hour Increments</t>
  </si>
  <si>
    <r>
      <t>6.</t>
    </r>
    <r>
      <rPr>
        <sz val="10"/>
        <color indexed="18"/>
        <rFont val="Arial"/>
        <family val="2"/>
      </rPr>
      <t xml:space="preserve">  In the 'E' column by Week 1 or 2 column totals all hours worked, vacation and sick leave.  If it totals more than 40 hours "OT?" shows. If you did not work overtime your entry may be incorrect.  If you did work overtime please circle 'PAY or COMP' at the bottom of the page depending if you prefer overtime pay or compensatory time for the overtime.  If nothing is circled, </t>
    </r>
    <r>
      <rPr>
        <sz val="10"/>
        <color indexed="60"/>
        <rFont val="Arial"/>
        <family val="2"/>
      </rPr>
      <t>OVERTIME</t>
    </r>
    <r>
      <rPr>
        <sz val="10"/>
        <color indexed="18"/>
        <rFont val="Arial"/>
        <family val="2"/>
      </rPr>
      <t xml:space="preserve"> will be the default.</t>
    </r>
  </si>
  <si>
    <t>Department</t>
  </si>
  <si>
    <t>Example: E010100, Chancellor's Office</t>
  </si>
  <si>
    <t>Night      6 p.m.-12a.m.</t>
  </si>
  <si>
    <t>Employee ID</t>
  </si>
  <si>
    <t>Dec B</t>
  </si>
  <si>
    <t>Jan A</t>
  </si>
  <si>
    <t>Jan B</t>
  </si>
  <si>
    <t>Feb A</t>
  </si>
  <si>
    <t>Feb B</t>
  </si>
  <si>
    <t>Mar A</t>
  </si>
  <si>
    <t>Mar B</t>
  </si>
  <si>
    <t>Apr A</t>
  </si>
  <si>
    <t>Apr B</t>
  </si>
  <si>
    <t>May A</t>
  </si>
  <si>
    <t>May B</t>
  </si>
  <si>
    <t>Jun A</t>
  </si>
  <si>
    <t>Jun B</t>
  </si>
  <si>
    <t>Jul A</t>
  </si>
  <si>
    <t>Jul B</t>
  </si>
  <si>
    <t>Aug A</t>
  </si>
  <si>
    <t>Aug B</t>
  </si>
  <si>
    <t>Sep A</t>
  </si>
  <si>
    <t>Sep B</t>
  </si>
  <si>
    <t>Oct A</t>
  </si>
  <si>
    <t>Oct B</t>
  </si>
  <si>
    <t>Nov A</t>
  </si>
  <si>
    <t>Nov B</t>
  </si>
  <si>
    <t>Dec A</t>
  </si>
  <si>
    <t>4.  In the 'Start Time' 'Lunch Start Time' 'Lunch Return Time' and 'Stop Time' columns round the times you start and stop working to the nearest quarter hour, remember to either note A.M. or P.M or to use military time.  Actual hours worked and leave taken also need to be recorded in quarter hours, i.e. 4.75 hours.  Round your start, stop, and lunch break times according to the chart below.</t>
  </si>
  <si>
    <t>Did you work on 12/31, New Year's Eve; OR 1/1, New Year's Day?  YES  OR  NO  (Please Circle)</t>
  </si>
  <si>
    <r>
      <t>8.</t>
    </r>
    <r>
      <rPr>
        <sz val="10"/>
        <color indexed="18"/>
        <rFont val="Arial"/>
        <family val="2"/>
      </rPr>
      <t xml:space="preserve">  Please print on white paper and sign.  Obtain supervisor signature prior to submitting time report.  If the supervisor is not available; send a copy to HR and wait for the superviosr to sign the original </t>
    </r>
  </si>
  <si>
    <t>Did you work on 12/31, New Year's Eve; OR 1/1, New Year's Day?    YES  OR  NO  (Please Circle)</t>
  </si>
  <si>
    <t>before sending to HR.</t>
  </si>
  <si>
    <t>Military Time</t>
  </si>
  <si>
    <t>CT</t>
  </si>
  <si>
    <t>2.  Please page up and complete the Name, Supervisor Name,  Employee ID Number (see Earnings Statement), and Department (also can be found on earnings statement) areas and save the spreadsheet to your computer</t>
  </si>
  <si>
    <r>
      <t>3.</t>
    </r>
    <r>
      <rPr>
        <sz val="10"/>
        <color indexed="18"/>
        <rFont val="Arial"/>
        <family val="2"/>
      </rPr>
      <t xml:space="preserve">  To enter the date field, click the date cell, then pressing the '=', clicking one of the values in X1 to X30 column and press enter.  This will automatically change the dates in the Date column.  If there is a red triangle in the corner of the date in the X column there is a Legal Holiday in this pay period.  Ensure that the day is recorded correctly on your time report.</t>
    </r>
  </si>
  <si>
    <t>The 4th of July is on a Saturday. Do not report legal holiday hours unless Saturday is your normally scheduled work day and you did not work. If Saturday is your normal day off, you should report floating holiday hours at any time in the calendar year.</t>
  </si>
  <si>
    <t>Comment for Column X</t>
  </si>
  <si>
    <t>Did you work on 12/24, Christmas Eve?  YES  OR  NO  (Please Circle)</t>
  </si>
  <si>
    <t>Did you work on 12/24, Christmas Eve, OR 12/25, Christmas Day; OR 12/31, New Year's Eve; OR 1/1, New Year's Day?  YES  OR  NO  (Please Circle)</t>
  </si>
  <si>
    <t>For assistance call 8013</t>
  </si>
  <si>
    <r>
      <t>1.</t>
    </r>
    <r>
      <rPr>
        <sz val="10"/>
        <color indexed="18"/>
        <rFont val="Arial"/>
        <family val="2"/>
      </rPr>
      <t xml:space="preserve">  The document can be found athttps://www.uwlax.edu/human-resources/university-staff-timesheets/.  Please open the time sheet and click on 'Save As' to My Documents with a different name, i.e. Chris's timesheet.</t>
    </r>
  </si>
  <si>
    <t>Tuesday</t>
  </si>
  <si>
    <t>ESS DEADLINE AT 10 am</t>
  </si>
  <si>
    <t>MSS DEADLINE AT NOON</t>
  </si>
  <si>
    <t>early due dates</t>
  </si>
  <si>
    <t>Sep C</t>
  </si>
  <si>
    <t>early pay dates</t>
  </si>
  <si>
    <t>-</t>
  </si>
  <si>
    <t>Did you work on 12/24, Christmas Eve OR 12/25, Christmas Day OR 12/31, New Year's Eve; OR 1/1, New Year's Day?;  YES  OR  NO  (Please Circle)</t>
  </si>
  <si>
    <t>Did you work on 1/15, Martin Luther King, Jr Day?  YES  OR  NO  (Please Circle)</t>
  </si>
  <si>
    <t>Did you work on 5/28, Memorial Day?    YES  OR  NO  (Please Circle)</t>
  </si>
  <si>
    <t>Did you work on 9/3, Labor Day?   YES  OR  NO  (Please Circle)</t>
  </si>
  <si>
    <t>Did you work on 7/4, Independence Day?   YES  OR  NO  (Please Circle)</t>
  </si>
  <si>
    <t>Did you work on 11/22, Thanksgiving?    YES  OR  NO  (Please Circle)</t>
  </si>
  <si>
    <t>Rev 11/2017</t>
  </si>
  <si>
    <t>ESS is Memorial Day</t>
  </si>
  <si>
    <t>End of Fiscal Year</t>
  </si>
  <si>
    <t>PAYDAY</t>
  </si>
  <si>
    <t>ESS is Labor Day</t>
  </si>
  <si>
    <t>Calc is One Day Early</t>
  </si>
  <si>
    <t>Due to Thanksgiving</t>
  </si>
  <si>
    <t>ESS is Christmas Eve MSS is Christmas Day</t>
  </si>
  <si>
    <t>Mar C</t>
  </si>
  <si>
    <t>Wednesday</t>
  </si>
  <si>
    <t>Due: Monday noon following end of payroll period</t>
  </si>
  <si>
    <r>
      <t xml:space="preserve">2018 BIWEEKLY PAYROLL CALENDAR                          
 </t>
    </r>
    <r>
      <rPr>
        <b/>
        <sz val="12"/>
        <rFont val="Arial"/>
        <family val="2"/>
      </rPr>
      <t>UNIVERSITY OF WISCONSIN - LA CROSSE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</si>
</sst>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mm/dd/yy;@"/>
    <numFmt numFmtId="166" formatCode="_(##_.#_)"/>
    <numFmt numFmtId="167" formatCode="[$-409]mmmm\ d\,\ yyyy;@"/>
    <numFmt numFmtId="168" formatCode="[$-F800]dddd\,\ mmmm\ dd\,\ yyyy"/>
    <numFmt numFmtId="169" formatCode="00000000"/>
    <numFmt numFmtId="170" formatCode="m/d/yy;@"/>
    <numFmt numFmtId="171" formatCode="##.00"/>
    <numFmt numFmtId="172" formatCode="0000"/>
  </numFmts>
  <fonts count="60" x14ac:knownFonts="1">
    <font>
      <sz val="10"/>
      <name val="Arial"/>
    </font>
    <font>
      <sz val="10"/>
      <name val="Arial"/>
      <family val="2"/>
    </font>
    <font>
      <sz val="12"/>
      <name val="Arial"/>
      <family val="2"/>
    </font>
    <font>
      <sz val="8"/>
      <name val="Arial"/>
      <family val="2"/>
    </font>
    <font>
      <b/>
      <sz val="9"/>
      <color indexed="81"/>
      <name val="Tahoma"/>
      <family val="2"/>
    </font>
    <font>
      <sz val="16"/>
      <color indexed="9"/>
      <name val="Arial"/>
      <family val="2"/>
    </font>
    <font>
      <sz val="9"/>
      <color indexed="81"/>
      <name val="Tahoma"/>
      <family val="2"/>
    </font>
    <font>
      <sz val="10"/>
      <color indexed="18"/>
      <name val="Arial"/>
      <family val="2"/>
    </font>
    <font>
      <b/>
      <u/>
      <sz val="11"/>
      <color indexed="18"/>
      <name val="Arial"/>
      <family val="2"/>
    </font>
    <font>
      <sz val="10"/>
      <color indexed="17"/>
      <name val="Arial"/>
      <family val="2"/>
    </font>
    <font>
      <sz val="12"/>
      <color indexed="18"/>
      <name val="Arial"/>
      <family val="2"/>
    </font>
    <font>
      <b/>
      <sz val="10"/>
      <name val="Arial"/>
      <family val="2"/>
    </font>
    <font>
      <sz val="10"/>
      <color indexed="58"/>
      <name val="Arial"/>
      <family val="2"/>
    </font>
    <font>
      <b/>
      <sz val="10"/>
      <color indexed="18"/>
      <name val="Arial"/>
      <family val="2"/>
    </font>
    <font>
      <b/>
      <u/>
      <sz val="12"/>
      <color indexed="18"/>
      <name val="Arial"/>
      <family val="2"/>
    </font>
    <font>
      <b/>
      <sz val="8"/>
      <color indexed="81"/>
      <name val="Tahoma"/>
      <family val="2"/>
    </font>
    <font>
      <sz val="10"/>
      <color indexed="12"/>
      <name val="Arial"/>
      <family val="2"/>
    </font>
    <font>
      <sz val="10"/>
      <color indexed="12"/>
      <name val="Arial"/>
      <family val="2"/>
    </font>
    <font>
      <sz val="10"/>
      <color indexed="18"/>
      <name val="Arial"/>
      <family val="2"/>
    </font>
    <font>
      <sz val="10"/>
      <color indexed="10"/>
      <name val="Arial"/>
      <family val="2"/>
    </font>
    <font>
      <sz val="10"/>
      <color indexed="9"/>
      <name val="Arial"/>
      <family val="2"/>
    </font>
    <font>
      <sz val="12"/>
      <color indexed="9"/>
      <name val="Arial"/>
      <family val="2"/>
    </font>
    <font>
      <b/>
      <sz val="9"/>
      <name val="Arial"/>
      <family val="2"/>
    </font>
    <font>
      <b/>
      <sz val="12"/>
      <name val="Arial"/>
      <family val="2"/>
    </font>
    <font>
      <b/>
      <sz val="10"/>
      <color indexed="10"/>
      <name val="Arial"/>
      <family val="2"/>
    </font>
    <font>
      <b/>
      <sz val="14"/>
      <name val="Arial"/>
      <family val="2"/>
    </font>
    <font>
      <sz val="9"/>
      <name val="Arial"/>
      <family val="2"/>
    </font>
    <font>
      <b/>
      <sz val="8"/>
      <color indexed="10"/>
      <name val="Arial"/>
      <family val="2"/>
    </font>
    <font>
      <b/>
      <sz val="8"/>
      <color indexed="10"/>
      <name val="Arial"/>
      <family val="2"/>
    </font>
    <font>
      <b/>
      <sz val="13"/>
      <name val="Arial"/>
      <family val="2"/>
    </font>
    <font>
      <b/>
      <sz val="8"/>
      <color indexed="9"/>
      <name val="Arial"/>
      <family val="2"/>
    </font>
    <font>
      <b/>
      <sz val="10"/>
      <color indexed="9"/>
      <name val="Arial"/>
      <family val="2"/>
    </font>
    <font>
      <sz val="8"/>
      <name val="Arial"/>
      <family val="2"/>
    </font>
    <font>
      <sz val="20"/>
      <color indexed="46"/>
      <name val="Century"/>
      <family val="1"/>
    </font>
    <font>
      <sz val="10"/>
      <name val="Arial"/>
      <family val="2"/>
    </font>
    <font>
      <sz val="10"/>
      <name val="Arial"/>
      <family val="2"/>
    </font>
    <font>
      <i/>
      <sz val="13"/>
      <name val="Arial"/>
      <family val="2"/>
    </font>
    <font>
      <b/>
      <u/>
      <sz val="14"/>
      <color indexed="18"/>
      <name val="Arial"/>
      <family val="2"/>
    </font>
    <font>
      <b/>
      <u/>
      <sz val="14"/>
      <color indexed="18"/>
      <name val="Times New Roman"/>
      <family val="1"/>
    </font>
    <font>
      <b/>
      <sz val="12"/>
      <color indexed="9"/>
      <name val="Arial"/>
      <family val="2"/>
    </font>
    <font>
      <sz val="12"/>
      <color indexed="56"/>
      <name val="Arial"/>
      <family val="2"/>
    </font>
    <font>
      <b/>
      <i/>
      <sz val="13"/>
      <name val="Arial"/>
      <family val="2"/>
    </font>
    <font>
      <sz val="10"/>
      <color indexed="8"/>
      <name val="Arial"/>
      <family val="2"/>
    </font>
    <font>
      <sz val="12"/>
      <color indexed="9"/>
      <name val="Arial"/>
      <family val="2"/>
    </font>
    <font>
      <sz val="8"/>
      <color indexed="12"/>
      <name val="Arial"/>
      <family val="2"/>
    </font>
    <font>
      <sz val="11"/>
      <name val="Arial"/>
      <family val="2"/>
    </font>
    <font>
      <sz val="11"/>
      <name val="Arial"/>
      <family val="2"/>
    </font>
    <font>
      <sz val="11"/>
      <color indexed="9"/>
      <name val="Arial"/>
      <family val="2"/>
    </font>
    <font>
      <sz val="7"/>
      <name val="Arial"/>
      <family val="2"/>
    </font>
    <font>
      <b/>
      <sz val="20"/>
      <name val="Arial"/>
      <family val="2"/>
    </font>
    <font>
      <sz val="20"/>
      <name val="Arial"/>
      <family val="2"/>
    </font>
    <font>
      <b/>
      <sz val="18"/>
      <color indexed="10"/>
      <name val="Arial"/>
      <family val="2"/>
    </font>
    <font>
      <sz val="10"/>
      <color indexed="60"/>
      <name val="Arial"/>
      <family val="2"/>
    </font>
    <font>
      <sz val="10"/>
      <color theme="0"/>
      <name val="Arial"/>
      <family val="2"/>
    </font>
    <font>
      <sz val="11"/>
      <color theme="0"/>
      <name val="Arial"/>
      <family val="2"/>
    </font>
    <font>
      <sz val="10"/>
      <color rgb="FFFF0000"/>
      <name val="Arial"/>
      <family val="2"/>
    </font>
    <font>
      <b/>
      <sz val="10"/>
      <color rgb="FFFF0000"/>
      <name val="Arial"/>
      <family val="2"/>
    </font>
    <font>
      <b/>
      <sz val="18"/>
      <color theme="9" tint="-0.249977111117893"/>
      <name val="Arial"/>
      <family val="2"/>
    </font>
    <font>
      <sz val="18"/>
      <color theme="9" tint="-0.249977111117893"/>
      <name val="Arial"/>
      <family val="2"/>
    </font>
    <font>
      <sz val="9"/>
      <color indexed="81"/>
      <name val="Tahoma"/>
      <charset val="1"/>
    </font>
  </fonts>
  <fills count="18">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gray0625">
        <bgColor indexed="22"/>
      </patternFill>
    </fill>
    <fill>
      <patternFill patternType="solid">
        <fgColor indexed="13"/>
        <bgColor indexed="64"/>
      </patternFill>
    </fill>
    <fill>
      <patternFill patternType="solid">
        <fgColor indexed="20"/>
        <bgColor indexed="64"/>
      </patternFill>
    </fill>
    <fill>
      <patternFill patternType="solid">
        <fgColor theme="0"/>
        <bgColor indexed="64"/>
      </patternFill>
    </fill>
    <fill>
      <patternFill patternType="solid">
        <fgColor rgb="FFCCCCFF"/>
        <bgColor indexed="64"/>
      </patternFill>
    </fill>
    <fill>
      <patternFill patternType="solid">
        <fgColor theme="5" tint="0.59999389629810485"/>
        <bgColor indexed="64"/>
      </patternFill>
    </fill>
    <fill>
      <patternFill patternType="solid">
        <fgColor rgb="FFF2E5FF"/>
        <bgColor indexed="64"/>
      </patternFill>
    </fill>
    <fill>
      <patternFill patternType="solid">
        <fgColor theme="8" tint="0.59999389629810485"/>
        <bgColor indexed="64"/>
      </patternFill>
    </fill>
  </fills>
  <borders count="56">
    <border>
      <left/>
      <right/>
      <top/>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double">
        <color indexed="64"/>
      </left>
      <right/>
      <top/>
      <bottom/>
      <diagonal/>
    </border>
    <border>
      <left style="thin">
        <color indexed="64"/>
      </left>
      <right style="double">
        <color indexed="64"/>
      </right>
      <top style="double">
        <color indexed="64"/>
      </top>
      <bottom style="double">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s>
  <cellStyleXfs count="1">
    <xf numFmtId="0" fontId="0" fillId="0" borderId="0"/>
  </cellStyleXfs>
  <cellXfs count="399">
    <xf numFmtId="0" fontId="0" fillId="0" borderId="0" xfId="0"/>
    <xf numFmtId="0" fontId="0" fillId="2" borderId="0" xfId="0" applyFill="1"/>
    <xf numFmtId="0" fontId="0" fillId="2" borderId="0" xfId="0" applyFill="1" applyAlignment="1">
      <alignment horizontal="center"/>
    </xf>
    <xf numFmtId="0" fontId="0" fillId="0" borderId="0" xfId="0" applyAlignment="1">
      <alignment horizontal="center"/>
    </xf>
    <xf numFmtId="14" fontId="0" fillId="3" borderId="1" xfId="0" applyNumberFormat="1" applyFill="1" applyBorder="1" applyProtection="1">
      <protection locked="0"/>
    </xf>
    <xf numFmtId="164" fontId="0" fillId="4" borderId="2" xfId="0" applyNumberFormat="1" applyFill="1" applyBorder="1" applyAlignment="1" applyProtection="1">
      <alignment horizontal="center" vertical="top" wrapText="1"/>
    </xf>
    <xf numFmtId="0" fontId="0" fillId="2" borderId="0" xfId="0" applyFill="1" applyBorder="1" applyProtection="1"/>
    <xf numFmtId="0" fontId="2" fillId="0" borderId="0" xfId="0" applyFont="1" applyProtection="1"/>
    <xf numFmtId="14" fontId="0" fillId="0" borderId="0" xfId="0" applyNumberFormat="1" applyProtection="1"/>
    <xf numFmtId="0" fontId="0" fillId="2" borderId="0" xfId="0" applyFill="1" applyAlignment="1" applyProtection="1">
      <alignment horizontal="left"/>
    </xf>
    <xf numFmtId="0" fontId="0" fillId="2" borderId="0" xfId="0" applyFill="1" applyProtection="1"/>
    <xf numFmtId="0" fontId="26" fillId="2" borderId="0" xfId="0" applyFont="1" applyFill="1" applyProtection="1"/>
    <xf numFmtId="0" fontId="3" fillId="2" borderId="0" xfId="0" applyFont="1" applyFill="1" applyProtection="1"/>
    <xf numFmtId="0" fontId="0" fillId="2" borderId="3" xfId="0" applyFill="1" applyBorder="1" applyProtection="1"/>
    <xf numFmtId="0" fontId="0" fillId="2" borderId="0" xfId="0" applyFill="1" applyAlignment="1" applyProtection="1">
      <alignment horizontal="right"/>
    </xf>
    <xf numFmtId="0" fontId="26" fillId="2" borderId="0" xfId="0" applyFont="1" applyFill="1" applyAlignment="1" applyProtection="1">
      <alignment horizontal="left"/>
    </xf>
    <xf numFmtId="0" fontId="3" fillId="2" borderId="0" xfId="0" applyFont="1" applyFill="1" applyBorder="1" applyAlignment="1" applyProtection="1">
      <alignment horizontal="right"/>
    </xf>
    <xf numFmtId="0" fontId="0" fillId="2" borderId="0" xfId="0" applyFill="1" applyAlignment="1" applyProtection="1">
      <alignment horizontal="center"/>
    </xf>
    <xf numFmtId="0" fontId="0" fillId="2" borderId="0" xfId="0" applyFill="1" applyAlignment="1" applyProtection="1"/>
    <xf numFmtId="0" fontId="0" fillId="0" borderId="4" xfId="0" applyBorder="1" applyAlignment="1" applyProtection="1">
      <alignment horizontal="center" vertical="top" wrapText="1"/>
    </xf>
    <xf numFmtId="0" fontId="1" fillId="0" borderId="4" xfId="0" applyFont="1" applyFill="1" applyBorder="1" applyAlignment="1" applyProtection="1">
      <alignment horizontal="center" vertical="top" wrapText="1"/>
    </xf>
    <xf numFmtId="0" fontId="0" fillId="0" borderId="4" xfId="0" applyFill="1" applyBorder="1" applyAlignment="1" applyProtection="1">
      <alignment horizontal="center" vertical="top" wrapText="1"/>
    </xf>
    <xf numFmtId="0" fontId="0" fillId="0" borderId="0" xfId="0" applyProtection="1"/>
    <xf numFmtId="14" fontId="0" fillId="0" borderId="4" xfId="0" applyNumberFormat="1" applyBorder="1" applyAlignment="1" applyProtection="1">
      <alignment horizontal="left" vertical="top" wrapText="1"/>
    </xf>
    <xf numFmtId="0" fontId="0" fillId="0" borderId="4" xfId="0" applyBorder="1" applyAlignment="1" applyProtection="1">
      <alignment vertical="top" wrapText="1"/>
    </xf>
    <xf numFmtId="164" fontId="0" fillId="0" borderId="0" xfId="0" applyNumberFormat="1" applyProtection="1"/>
    <xf numFmtId="0" fontId="0" fillId="0" borderId="5" xfId="0" applyBorder="1" applyAlignment="1" applyProtection="1">
      <alignment vertical="top" wrapText="1"/>
    </xf>
    <xf numFmtId="164" fontId="24" fillId="2" borderId="6" xfId="0" applyNumberFormat="1" applyFont="1" applyFill="1" applyBorder="1" applyAlignment="1" applyProtection="1">
      <alignment horizontal="center" vertical="top" wrapText="1"/>
    </xf>
    <xf numFmtId="164" fontId="23" fillId="2" borderId="4" xfId="0" applyNumberFormat="1" applyFont="1" applyFill="1" applyBorder="1" applyAlignment="1" applyProtection="1">
      <alignment horizontal="center" vertical="top" wrapText="1"/>
    </xf>
    <xf numFmtId="14" fontId="0" fillId="0" borderId="2" xfId="0" applyNumberFormat="1" applyBorder="1" applyAlignment="1" applyProtection="1">
      <alignment horizontal="left" vertical="top" wrapText="1"/>
    </xf>
    <xf numFmtId="0" fontId="0" fillId="0" borderId="7" xfId="0" applyBorder="1" applyAlignment="1" applyProtection="1">
      <alignment vertical="top" wrapText="1"/>
    </xf>
    <xf numFmtId="164" fontId="23" fillId="0" borderId="8" xfId="0" applyNumberFormat="1" applyFont="1" applyBorder="1" applyAlignment="1" applyProtection="1">
      <alignment horizontal="center" vertical="top" wrapText="1"/>
    </xf>
    <xf numFmtId="0" fontId="22" fillId="5" borderId="4" xfId="0" applyFont="1" applyFill="1" applyBorder="1" applyProtection="1"/>
    <xf numFmtId="0" fontId="0" fillId="5" borderId="1" xfId="0" applyFill="1" applyBorder="1" applyAlignment="1" applyProtection="1">
      <alignment vertical="top" wrapText="1"/>
    </xf>
    <xf numFmtId="0" fontId="23" fillId="5" borderId="9" xfId="0" applyFont="1" applyFill="1" applyBorder="1" applyAlignment="1" applyProtection="1">
      <alignment horizontal="center" vertical="top" wrapText="1"/>
    </xf>
    <xf numFmtId="0" fontId="23" fillId="5" borderId="10" xfId="0" applyFont="1" applyFill="1" applyBorder="1" applyAlignment="1" applyProtection="1">
      <alignment horizontal="center" vertical="top" wrapText="1"/>
    </xf>
    <xf numFmtId="0" fontId="2" fillId="0" borderId="11" xfId="0" applyFont="1" applyBorder="1" applyProtection="1"/>
    <xf numFmtId="164" fontId="29" fillId="2" borderId="5" xfId="0" applyNumberFormat="1" applyFont="1" applyFill="1" applyBorder="1" applyAlignment="1" applyProtection="1">
      <alignment horizontal="center"/>
    </xf>
    <xf numFmtId="0" fontId="24" fillId="2" borderId="0" xfId="0" applyFont="1" applyFill="1" applyBorder="1" applyAlignment="1" applyProtection="1">
      <alignment wrapText="1"/>
    </xf>
    <xf numFmtId="0" fontId="2" fillId="2" borderId="0" xfId="0" applyFont="1" applyFill="1" applyProtection="1"/>
    <xf numFmtId="0" fontId="10" fillId="2" borderId="0" xfId="0" applyFont="1" applyFill="1" applyProtection="1"/>
    <xf numFmtId="0" fontId="7" fillId="0" borderId="0" xfId="0" applyFont="1" applyProtection="1"/>
    <xf numFmtId="0" fontId="7" fillId="2" borderId="0" xfId="0" applyFont="1" applyFill="1" applyProtection="1"/>
    <xf numFmtId="0" fontId="8" fillId="2" borderId="0" xfId="0" applyFont="1" applyFill="1" applyProtection="1"/>
    <xf numFmtId="0" fontId="9" fillId="2" borderId="0" xfId="0" applyFont="1" applyFill="1" applyProtection="1"/>
    <xf numFmtId="0" fontId="12" fillId="2" borderId="0" xfId="0" applyFont="1" applyFill="1" applyProtection="1"/>
    <xf numFmtId="14" fontId="0" fillId="0" borderId="0" xfId="0" applyNumberFormat="1" applyBorder="1" applyProtection="1"/>
    <xf numFmtId="0" fontId="0" fillId="0" borderId="0" xfId="0" applyBorder="1" applyProtection="1"/>
    <xf numFmtId="0" fontId="11" fillId="0" borderId="0" xfId="0" applyFont="1" applyBorder="1" applyAlignment="1" applyProtection="1">
      <alignment horizontal="center"/>
    </xf>
    <xf numFmtId="0" fontId="11" fillId="0" borderId="0" xfId="0" applyFont="1" applyAlignment="1" applyProtection="1">
      <alignment horizontal="center"/>
    </xf>
    <xf numFmtId="164" fontId="0" fillId="4" borderId="4" xfId="0" applyNumberFormat="1" applyFill="1" applyBorder="1" applyAlignment="1" applyProtection="1">
      <alignment horizontal="center" vertical="top" wrapText="1"/>
    </xf>
    <xf numFmtId="0" fontId="27" fillId="2" borderId="0" xfId="0" applyFont="1" applyFill="1" applyBorder="1" applyAlignment="1" applyProtection="1">
      <alignment horizontal="center" vertical="top" wrapText="1"/>
    </xf>
    <xf numFmtId="164" fontId="27" fillId="2" borderId="0" xfId="0" applyNumberFormat="1" applyFont="1" applyFill="1" applyBorder="1" applyAlignment="1" applyProtection="1">
      <alignment horizontal="center" vertical="top" wrapText="1"/>
    </xf>
    <xf numFmtId="164" fontId="27" fillId="2" borderId="6" xfId="0" applyNumberFormat="1" applyFont="1" applyFill="1" applyBorder="1" applyAlignment="1" applyProtection="1">
      <alignment horizontal="center" vertical="top" wrapText="1"/>
    </xf>
    <xf numFmtId="164" fontId="28" fillId="2" borderId="12" xfId="0" applyNumberFormat="1" applyFont="1" applyFill="1" applyBorder="1" applyAlignment="1" applyProtection="1">
      <alignment horizontal="center" vertical="top" wrapText="1"/>
    </xf>
    <xf numFmtId="164" fontId="23" fillId="0" borderId="5" xfId="0" applyNumberFormat="1" applyFont="1" applyBorder="1" applyAlignment="1" applyProtection="1">
      <alignment horizontal="center" vertical="top" wrapText="1"/>
    </xf>
    <xf numFmtId="164" fontId="23" fillId="2" borderId="13" xfId="0" applyNumberFormat="1" applyFont="1" applyFill="1" applyBorder="1" applyAlignment="1" applyProtection="1">
      <alignment horizontal="center" vertical="top" wrapText="1"/>
    </xf>
    <xf numFmtId="0" fontId="0" fillId="3" borderId="0" xfId="0" applyFill="1" applyProtection="1"/>
    <xf numFmtId="0" fontId="19" fillId="2" borderId="0" xfId="0" applyFont="1" applyFill="1" applyProtection="1"/>
    <xf numFmtId="0" fontId="16" fillId="2" borderId="0" xfId="0" applyFont="1" applyFill="1" applyProtection="1"/>
    <xf numFmtId="0" fontId="16" fillId="0" borderId="0" xfId="0" applyFont="1" applyProtection="1"/>
    <xf numFmtId="0" fontId="17" fillId="2" borderId="0" xfId="0" applyFont="1" applyFill="1" applyProtection="1"/>
    <xf numFmtId="0" fontId="17" fillId="0" borderId="0" xfId="0" applyFont="1" applyProtection="1"/>
    <xf numFmtId="0" fontId="3" fillId="0" borderId="0" xfId="0" applyFont="1" applyProtection="1"/>
    <xf numFmtId="0" fontId="18" fillId="2" borderId="0" xfId="0" applyFont="1" applyFill="1" applyProtection="1"/>
    <xf numFmtId="0" fontId="22" fillId="5" borderId="12" xfId="0" applyFont="1" applyFill="1" applyBorder="1" applyProtection="1"/>
    <xf numFmtId="0" fontId="2" fillId="0" borderId="14" xfId="0" applyFont="1" applyBorder="1" applyProtection="1"/>
    <xf numFmtId="164" fontId="23" fillId="0" borderId="2" xfId="0" applyNumberFormat="1" applyFont="1" applyBorder="1" applyAlignment="1" applyProtection="1">
      <alignment horizontal="center" vertical="top" wrapText="1"/>
    </xf>
    <xf numFmtId="168" fontId="0" fillId="0" borderId="0" xfId="0" applyNumberFormat="1" applyAlignment="1">
      <alignment horizontal="center"/>
    </xf>
    <xf numFmtId="168" fontId="0" fillId="2" borderId="0" xfId="0" applyNumberFormat="1" applyFill="1" applyAlignment="1">
      <alignment horizontal="center"/>
    </xf>
    <xf numFmtId="0" fontId="23" fillId="2" borderId="0" xfId="0" applyFont="1" applyFill="1" applyBorder="1" applyAlignment="1"/>
    <xf numFmtId="0" fontId="33" fillId="2" borderId="0" xfId="0" applyFont="1" applyFill="1" applyBorder="1" applyAlignment="1">
      <alignment horizontal="center" vertical="center" wrapText="1"/>
    </xf>
    <xf numFmtId="0" fontId="23" fillId="2" borderId="0" xfId="0" applyFont="1" applyFill="1" applyBorder="1"/>
    <xf numFmtId="0" fontId="0" fillId="2" borderId="0" xfId="0" applyFill="1" applyBorder="1"/>
    <xf numFmtId="0" fontId="11" fillId="2" borderId="0" xfId="0" applyFont="1" applyFill="1"/>
    <xf numFmtId="164" fontId="24" fillId="2" borderId="15" xfId="0" applyNumberFormat="1" applyFont="1" applyFill="1" applyBorder="1" applyAlignment="1" applyProtection="1">
      <alignment horizontal="center" vertical="top" wrapText="1"/>
    </xf>
    <xf numFmtId="164" fontId="23" fillId="2" borderId="2" xfId="0" applyNumberFormat="1" applyFont="1" applyFill="1" applyBorder="1" applyAlignment="1" applyProtection="1">
      <alignment horizontal="center" vertical="top" wrapText="1"/>
    </xf>
    <xf numFmtId="0" fontId="27" fillId="2" borderId="16" xfId="0" applyFont="1" applyFill="1" applyBorder="1" applyAlignment="1" applyProtection="1">
      <alignment horizontal="center" vertical="top" wrapText="1"/>
    </xf>
    <xf numFmtId="164" fontId="27" fillId="2" borderId="17" xfId="0" applyNumberFormat="1" applyFont="1" applyFill="1" applyBorder="1" applyAlignment="1" applyProtection="1">
      <alignment horizontal="center" vertical="top" wrapText="1"/>
    </xf>
    <xf numFmtId="164" fontId="24" fillId="2" borderId="17" xfId="0" applyNumberFormat="1" applyFont="1" applyFill="1" applyBorder="1" applyAlignment="1" applyProtection="1">
      <alignment horizontal="center" vertical="top" wrapText="1"/>
    </xf>
    <xf numFmtId="164" fontId="23" fillId="2" borderId="5" xfId="0" applyNumberFormat="1" applyFont="1" applyFill="1" applyBorder="1" applyAlignment="1" applyProtection="1">
      <alignment horizontal="center" vertical="top" wrapText="1"/>
    </xf>
    <xf numFmtId="164" fontId="23" fillId="5" borderId="18" xfId="0" applyNumberFormat="1" applyFont="1" applyFill="1" applyBorder="1" applyAlignment="1" applyProtection="1">
      <alignment horizontal="center" vertical="top" wrapText="1"/>
    </xf>
    <xf numFmtId="0" fontId="0" fillId="5" borderId="19" xfId="0" applyFill="1" applyBorder="1" applyAlignment="1" applyProtection="1">
      <alignment horizontal="right" vertical="top" wrapText="1"/>
    </xf>
    <xf numFmtId="164" fontId="23" fillId="5" borderId="20" xfId="0" applyNumberFormat="1" applyFont="1" applyFill="1" applyBorder="1" applyAlignment="1" applyProtection="1">
      <alignment horizontal="center" vertical="top" wrapText="1"/>
    </xf>
    <xf numFmtId="164" fontId="27" fillId="2" borderId="16" xfId="0" applyNumberFormat="1" applyFont="1" applyFill="1" applyBorder="1" applyAlignment="1" applyProtection="1">
      <alignment horizontal="center" vertical="top" wrapText="1"/>
    </xf>
    <xf numFmtId="0" fontId="7" fillId="0" borderId="0" xfId="0" applyFont="1" applyFill="1" applyProtection="1"/>
    <xf numFmtId="0" fontId="0" fillId="0" borderId="0" xfId="0" applyFill="1" applyProtection="1"/>
    <xf numFmtId="0" fontId="0" fillId="0" borderId="0" xfId="0" applyFill="1"/>
    <xf numFmtId="0" fontId="23" fillId="6" borderId="0" xfId="0" applyFont="1" applyFill="1" applyProtection="1"/>
    <xf numFmtId="0" fontId="2" fillId="6" borderId="0" xfId="0" applyFont="1" applyFill="1" applyProtection="1"/>
    <xf numFmtId="0" fontId="11" fillId="6" borderId="0" xfId="0" applyFont="1" applyFill="1" applyProtection="1"/>
    <xf numFmtId="0" fontId="31" fillId="6" borderId="0" xfId="0" applyFont="1" applyFill="1" applyProtection="1"/>
    <xf numFmtId="0" fontId="39" fillId="6" borderId="0" xfId="0" applyFont="1" applyFill="1" applyProtection="1"/>
    <xf numFmtId="0" fontId="11" fillId="6" borderId="0" xfId="0" applyFont="1" applyFill="1" applyBorder="1" applyProtection="1"/>
    <xf numFmtId="0" fontId="3" fillId="2" borderId="0" xfId="0" applyFont="1" applyFill="1"/>
    <xf numFmtId="0" fontId="20" fillId="0" borderId="0" xfId="0" applyFont="1" applyFill="1" applyBorder="1" applyProtection="1"/>
    <xf numFmtId="0" fontId="20" fillId="0" borderId="0" xfId="0" applyFont="1" applyFill="1" applyProtection="1"/>
    <xf numFmtId="164" fontId="26" fillId="2" borderId="0" xfId="0" applyNumberFormat="1" applyFont="1" applyFill="1" applyBorder="1" applyAlignment="1" applyProtection="1">
      <alignment horizontal="center" vertical="top" wrapText="1"/>
      <protection locked="0"/>
    </xf>
    <xf numFmtId="166" fontId="0" fillId="2" borderId="0" xfId="0" applyNumberFormat="1" applyFill="1" applyBorder="1" applyAlignment="1" applyProtection="1">
      <alignment horizontal="center" vertical="top" wrapText="1"/>
    </xf>
    <xf numFmtId="0" fontId="20" fillId="0" borderId="0" xfId="0" applyFont="1" applyProtection="1"/>
    <xf numFmtId="0" fontId="20" fillId="2" borderId="0" xfId="0" applyFont="1" applyFill="1" applyProtection="1"/>
    <xf numFmtId="0" fontId="42" fillId="2" borderId="0" xfId="0" applyFont="1" applyFill="1" applyProtection="1"/>
    <xf numFmtId="14" fontId="0" fillId="0" borderId="0" xfId="0" applyNumberFormat="1"/>
    <xf numFmtId="0" fontId="16" fillId="0" borderId="0" xfId="0" applyFont="1"/>
    <xf numFmtId="0" fontId="17" fillId="0" borderId="0" xfId="0" applyFont="1"/>
    <xf numFmtId="0" fontId="3" fillId="0" borderId="0" xfId="0" applyFont="1"/>
    <xf numFmtId="0" fontId="7" fillId="0" borderId="0" xfId="0" applyFont="1"/>
    <xf numFmtId="0" fontId="35" fillId="2" borderId="0" xfId="0" applyFont="1" applyFill="1" applyBorder="1" applyProtection="1"/>
    <xf numFmtId="0" fontId="35" fillId="2" borderId="0" xfId="0" applyFont="1" applyFill="1" applyProtection="1"/>
    <xf numFmtId="164" fontId="1" fillId="2" borderId="0" xfId="0" applyNumberFormat="1" applyFont="1" applyFill="1" applyBorder="1" applyAlignment="1" applyProtection="1">
      <alignment horizontal="center" vertical="top" wrapText="1"/>
    </xf>
    <xf numFmtId="164" fontId="1" fillId="2" borderId="0" xfId="0" applyNumberFormat="1" applyFont="1" applyFill="1" applyBorder="1" applyAlignment="1" applyProtection="1">
      <alignment horizontal="left" vertical="center" wrapText="1"/>
    </xf>
    <xf numFmtId="0" fontId="0" fillId="2" borderId="0" xfId="0" applyFill="1" applyAlignment="1">
      <alignment horizontal="right"/>
    </xf>
    <xf numFmtId="0" fontId="0" fillId="0" borderId="0" xfId="0" applyAlignment="1">
      <alignment horizontal="right"/>
    </xf>
    <xf numFmtId="0" fontId="27" fillId="2" borderId="0" xfId="0" applyFont="1" applyFill="1" applyBorder="1" applyProtection="1"/>
    <xf numFmtId="0" fontId="11" fillId="2" borderId="0" xfId="0" applyFont="1" applyFill="1" applyBorder="1" applyProtection="1"/>
    <xf numFmtId="0" fontId="44" fillId="2" borderId="0" xfId="0" applyFont="1" applyFill="1" applyBorder="1" applyProtection="1"/>
    <xf numFmtId="0" fontId="16" fillId="2" borderId="0" xfId="0" applyFont="1" applyFill="1" applyBorder="1" applyProtection="1"/>
    <xf numFmtId="14" fontId="0" fillId="5" borderId="1" xfId="0" applyNumberFormat="1" applyFill="1" applyBorder="1" applyAlignment="1" applyProtection="1">
      <alignment horizontal="center" wrapText="1"/>
    </xf>
    <xf numFmtId="14" fontId="1" fillId="0" borderId="0" xfId="0" applyNumberFormat="1" applyFont="1" applyProtection="1"/>
    <xf numFmtId="0" fontId="1" fillId="0" borderId="0" xfId="0" applyFont="1" applyProtection="1"/>
    <xf numFmtId="170" fontId="0" fillId="0" borderId="0" xfId="0" applyNumberFormat="1"/>
    <xf numFmtId="16" fontId="0" fillId="0" borderId="0" xfId="0" applyNumberFormat="1" applyProtection="1"/>
    <xf numFmtId="0" fontId="7" fillId="0" borderId="0" xfId="0" applyFont="1" applyFill="1"/>
    <xf numFmtId="0" fontId="46" fillId="2" borderId="0" xfId="0" applyFont="1" applyFill="1" applyProtection="1"/>
    <xf numFmtId="0" fontId="47" fillId="2" borderId="0" xfId="0" applyFont="1" applyFill="1" applyProtection="1"/>
    <xf numFmtId="0" fontId="13" fillId="2" borderId="0" xfId="0" applyFont="1" applyFill="1" applyAlignment="1" applyProtection="1">
      <alignment wrapText="1"/>
    </xf>
    <xf numFmtId="0" fontId="38" fillId="2" borderId="0" xfId="0" applyFont="1" applyFill="1" applyAlignment="1" applyProtection="1">
      <alignment horizontal="center"/>
    </xf>
    <xf numFmtId="2" fontId="0" fillId="3" borderId="2" xfId="0" applyNumberFormat="1" applyFill="1" applyBorder="1" applyAlignment="1" applyProtection="1">
      <alignment horizontal="center" vertical="top" wrapText="1"/>
    </xf>
    <xf numFmtId="2" fontId="0" fillId="3" borderId="4" xfId="0" applyNumberFormat="1" applyFill="1" applyBorder="1" applyAlignment="1" applyProtection="1">
      <alignment horizontal="center" vertical="top" wrapText="1"/>
    </xf>
    <xf numFmtId="0" fontId="18" fillId="2" borderId="0" xfId="0" applyFont="1" applyFill="1" applyAlignment="1">
      <alignment horizontal="center"/>
    </xf>
    <xf numFmtId="0" fontId="20" fillId="0" borderId="0" xfId="0" applyFont="1" applyFill="1"/>
    <xf numFmtId="0" fontId="20" fillId="0" borderId="0" xfId="0" applyFont="1"/>
    <xf numFmtId="0" fontId="14" fillId="2" borderId="0" xfId="0" applyFont="1" applyFill="1" applyProtection="1"/>
    <xf numFmtId="0" fontId="13" fillId="2" borderId="0" xfId="0" applyFont="1" applyFill="1" applyProtection="1"/>
    <xf numFmtId="0" fontId="43" fillId="0" borderId="0" xfId="0" applyFont="1" applyFill="1" applyProtection="1"/>
    <xf numFmtId="0" fontId="2" fillId="0" borderId="0" xfId="0" applyFont="1" applyFill="1" applyProtection="1"/>
    <xf numFmtId="171" fontId="0" fillId="2" borderId="4" xfId="0" applyNumberFormat="1" applyFill="1" applyBorder="1" applyAlignment="1" applyProtection="1">
      <alignment horizontal="center" vertical="top" wrapText="1"/>
    </xf>
    <xf numFmtId="171" fontId="0" fillId="2" borderId="5" xfId="0" applyNumberFormat="1" applyFill="1" applyBorder="1" applyAlignment="1" applyProtection="1">
      <alignment horizontal="center" vertical="top" wrapText="1"/>
    </xf>
    <xf numFmtId="0" fontId="11" fillId="2" borderId="0" xfId="0" applyFont="1" applyFill="1" applyAlignment="1">
      <alignment horizontal="right"/>
    </xf>
    <xf numFmtId="0" fontId="1" fillId="0" borderId="0" xfId="0" applyFont="1" applyFill="1" applyProtection="1"/>
    <xf numFmtId="0" fontId="1" fillId="0" borderId="0" xfId="0" applyFont="1" applyFill="1" applyAlignment="1" applyProtection="1">
      <alignment textRotation="180" wrapText="1"/>
    </xf>
    <xf numFmtId="0" fontId="48" fillId="2" borderId="0" xfId="0" applyFont="1" applyFill="1" applyBorder="1" applyProtection="1"/>
    <xf numFmtId="0" fontId="48" fillId="2" borderId="0" xfId="0" applyFont="1" applyFill="1" applyProtection="1"/>
    <xf numFmtId="0" fontId="0" fillId="7" borderId="0" xfId="0" applyFill="1" applyProtection="1"/>
    <xf numFmtId="0" fontId="0" fillId="8" borderId="0" xfId="0" applyFill="1" applyProtection="1"/>
    <xf numFmtId="0" fontId="0" fillId="9" borderId="0" xfId="0" applyFill="1" applyProtection="1"/>
    <xf numFmtId="0" fontId="0" fillId="6" borderId="0" xfId="0" applyFill="1" applyProtection="1"/>
    <xf numFmtId="0" fontId="32" fillId="2" borderId="0" xfId="0" applyFont="1" applyFill="1" applyProtection="1"/>
    <xf numFmtId="0" fontId="11" fillId="0" borderId="0" xfId="0" applyFont="1" applyProtection="1"/>
    <xf numFmtId="165" fontId="0" fillId="0" borderId="0" xfId="0" applyNumberFormat="1" applyAlignment="1">
      <alignment horizontal="center"/>
    </xf>
    <xf numFmtId="0" fontId="0" fillId="0" borderId="21" xfId="0" applyBorder="1"/>
    <xf numFmtId="0" fontId="0" fillId="0" borderId="0" xfId="0" applyBorder="1"/>
    <xf numFmtId="165" fontId="23" fillId="8" borderId="22" xfId="0" applyNumberFormat="1" applyFont="1" applyFill="1" applyBorder="1" applyAlignment="1">
      <alignment horizontal="center" vertical="center" wrapText="1"/>
    </xf>
    <xf numFmtId="165" fontId="2" fillId="0" borderId="21" xfId="0" applyNumberFormat="1" applyFont="1" applyBorder="1" applyAlignment="1">
      <alignment horizontal="right"/>
    </xf>
    <xf numFmtId="165" fontId="2" fillId="0" borderId="0" xfId="0" applyNumberFormat="1" applyFont="1" applyBorder="1" applyAlignment="1">
      <alignment horizontal="center"/>
    </xf>
    <xf numFmtId="165" fontId="2" fillId="0" borderId="13" xfId="0" applyNumberFormat="1" applyFont="1" applyBorder="1" applyAlignment="1">
      <alignment horizontal="left"/>
    </xf>
    <xf numFmtId="165" fontId="2" fillId="0" borderId="23" xfId="0" applyNumberFormat="1" applyFont="1" applyBorder="1" applyAlignment="1">
      <alignment horizontal="right"/>
    </xf>
    <xf numFmtId="165" fontId="2" fillId="0" borderId="3" xfId="0" applyNumberFormat="1" applyFont="1" applyBorder="1" applyAlignment="1">
      <alignment horizontal="center"/>
    </xf>
    <xf numFmtId="165" fontId="2" fillId="0" borderId="7" xfId="0" applyNumberFormat="1" applyFont="1" applyBorder="1" applyAlignment="1">
      <alignment horizontal="left"/>
    </xf>
    <xf numFmtId="0" fontId="0" fillId="0" borderId="3" xfId="0" applyBorder="1"/>
    <xf numFmtId="165" fontId="2" fillId="0" borderId="15" xfId="0" applyNumberFormat="1" applyFont="1" applyBorder="1" applyAlignment="1">
      <alignment horizontal="center"/>
    </xf>
    <xf numFmtId="0" fontId="0" fillId="0" borderId="15" xfId="0" applyBorder="1"/>
    <xf numFmtId="0" fontId="45" fillId="0" borderId="0" xfId="0" applyFont="1" applyProtection="1"/>
    <xf numFmtId="0" fontId="21" fillId="0" borderId="0" xfId="0" applyFont="1" applyFill="1" applyProtection="1"/>
    <xf numFmtId="0" fontId="2" fillId="2" borderId="0" xfId="0" applyFont="1" applyFill="1" applyBorder="1" applyAlignment="1">
      <alignment horizontal="left"/>
    </xf>
    <xf numFmtId="168" fontId="2" fillId="2" borderId="0" xfId="0" applyNumberFormat="1" applyFont="1" applyFill="1" applyBorder="1" applyAlignment="1">
      <alignment horizontal="left"/>
    </xf>
    <xf numFmtId="167" fontId="2" fillId="2" borderId="0" xfId="0" applyNumberFormat="1" applyFont="1" applyFill="1" applyBorder="1" applyAlignment="1">
      <alignment horizontal="left"/>
    </xf>
    <xf numFmtId="0" fontId="2" fillId="2" borderId="0" xfId="0" applyFont="1" applyFill="1" applyBorder="1"/>
    <xf numFmtId="0" fontId="2" fillId="2" borderId="0" xfId="0" applyFont="1" applyFill="1" applyAlignment="1">
      <alignment wrapText="1"/>
    </xf>
    <xf numFmtId="164" fontId="2" fillId="2" borderId="4" xfId="0" applyNumberFormat="1" applyFont="1" applyFill="1" applyBorder="1" applyAlignment="1" applyProtection="1">
      <alignment horizontal="center" vertical="top" wrapText="1"/>
    </xf>
    <xf numFmtId="0" fontId="34" fillId="2" borderId="4" xfId="0" applyFont="1" applyFill="1" applyBorder="1" applyAlignment="1" applyProtection="1">
      <alignment horizontal="center" vertical="top" wrapText="1"/>
    </xf>
    <xf numFmtId="164" fontId="23" fillId="0" borderId="7" xfId="0" applyNumberFormat="1" applyFont="1" applyBorder="1" applyAlignment="1" applyProtection="1">
      <alignment horizontal="center" vertical="top" wrapText="1"/>
    </xf>
    <xf numFmtId="164" fontId="23" fillId="0" borderId="24" xfId="0" applyNumberFormat="1" applyFont="1" applyBorder="1" applyAlignment="1" applyProtection="1">
      <alignment horizontal="center" vertical="top" wrapText="1"/>
    </xf>
    <xf numFmtId="0" fontId="30" fillId="2" borderId="17" xfId="0" applyNumberFormat="1" applyFont="1" applyFill="1" applyBorder="1" applyAlignment="1" applyProtection="1">
      <alignment horizontal="center" vertical="top" wrapText="1"/>
    </xf>
    <xf numFmtId="164" fontId="23" fillId="2" borderId="25" xfId="0" applyNumberFormat="1" applyFont="1" applyFill="1" applyBorder="1" applyAlignment="1" applyProtection="1">
      <alignment horizontal="center" vertical="top" wrapText="1"/>
    </xf>
    <xf numFmtId="171" fontId="0" fillId="2" borderId="2" xfId="0" applyNumberFormat="1" applyFill="1" applyBorder="1" applyAlignment="1" applyProtection="1">
      <alignment horizontal="center" vertical="top" wrapText="1"/>
    </xf>
    <xf numFmtId="164" fontId="2" fillId="2" borderId="26" xfId="0" applyNumberFormat="1" applyFont="1" applyFill="1" applyBorder="1" applyAlignment="1" applyProtection="1">
      <alignment horizontal="center" vertical="top" wrapText="1"/>
    </xf>
    <xf numFmtId="164" fontId="2" fillId="2" borderId="27" xfId="0" applyNumberFormat="1" applyFont="1" applyFill="1" applyBorder="1" applyAlignment="1" applyProtection="1">
      <alignment horizontal="center" vertical="top" wrapText="1"/>
    </xf>
    <xf numFmtId="164" fontId="2" fillId="2" borderId="28" xfId="0" applyNumberFormat="1" applyFont="1" applyFill="1" applyBorder="1" applyAlignment="1" applyProtection="1">
      <alignment horizontal="center" vertical="top" wrapText="1"/>
    </xf>
    <xf numFmtId="164" fontId="2" fillId="2" borderId="29" xfId="0" applyNumberFormat="1" applyFont="1" applyFill="1" applyBorder="1" applyAlignment="1" applyProtection="1">
      <alignment horizontal="center" vertical="top" wrapText="1"/>
    </xf>
    <xf numFmtId="164" fontId="2" fillId="2" borderId="10" xfId="0" applyNumberFormat="1" applyFont="1" applyFill="1" applyBorder="1" applyAlignment="1" applyProtection="1">
      <alignment horizontal="center" vertical="top" wrapText="1"/>
    </xf>
    <xf numFmtId="171" fontId="34" fillId="2" borderId="11" xfId="0" applyNumberFormat="1" applyFont="1" applyFill="1" applyBorder="1" applyAlignment="1" applyProtection="1">
      <alignment horizontal="center" vertical="top" wrapText="1"/>
    </xf>
    <xf numFmtId="164" fontId="31" fillId="2" borderId="17" xfId="0" applyNumberFormat="1" applyFont="1" applyFill="1" applyBorder="1" applyAlignment="1" applyProtection="1">
      <alignment horizontal="center" vertical="top" wrapText="1"/>
    </xf>
    <xf numFmtId="164" fontId="23" fillId="2" borderId="0" xfId="0" applyNumberFormat="1" applyFont="1" applyFill="1" applyBorder="1" applyAlignment="1" applyProtection="1">
      <alignment horizontal="center" vertical="top" wrapText="1"/>
    </xf>
    <xf numFmtId="165" fontId="11" fillId="0" borderId="0" xfId="0" applyNumberFormat="1" applyFont="1" applyAlignment="1">
      <alignment horizontal="center"/>
    </xf>
    <xf numFmtId="0" fontId="11" fillId="0" borderId="0" xfId="0" applyFont="1"/>
    <xf numFmtId="2" fontId="2" fillId="2" borderId="4" xfId="0" applyNumberFormat="1" applyFont="1" applyFill="1" applyBorder="1" applyAlignment="1" applyProtection="1">
      <alignment horizontal="center" vertical="top" wrapText="1"/>
    </xf>
    <xf numFmtId="2" fontId="23" fillId="0" borderId="8" xfId="0" applyNumberFormat="1" applyFont="1" applyBorder="1" applyAlignment="1" applyProtection="1">
      <alignment horizontal="center" vertical="top" wrapText="1"/>
    </xf>
    <xf numFmtId="2" fontId="23" fillId="0" borderId="27" xfId="0" applyNumberFormat="1" applyFont="1" applyBorder="1" applyAlignment="1" applyProtection="1">
      <alignment horizontal="center" vertical="top" wrapText="1"/>
    </xf>
    <xf numFmtId="2" fontId="23" fillId="0" borderId="28" xfId="0" applyNumberFormat="1" applyFont="1" applyBorder="1" applyAlignment="1" applyProtection="1">
      <alignment horizontal="center" vertical="top" wrapText="1"/>
    </xf>
    <xf numFmtId="2" fontId="23" fillId="0" borderId="5" xfId="0" applyNumberFormat="1" applyFont="1" applyBorder="1" applyAlignment="1" applyProtection="1">
      <alignment horizontal="center" vertical="top" wrapText="1"/>
    </xf>
    <xf numFmtId="2" fontId="23" fillId="0" borderId="30" xfId="0" applyNumberFormat="1" applyFont="1" applyBorder="1" applyAlignment="1" applyProtection="1">
      <alignment horizontal="center" vertical="top" wrapText="1"/>
    </xf>
    <xf numFmtId="2" fontId="23" fillId="2" borderId="10" xfId="0" applyNumberFormat="1" applyFont="1" applyFill="1" applyBorder="1" applyAlignment="1" applyProtection="1">
      <alignment horizontal="center" vertical="top" wrapText="1"/>
    </xf>
    <xf numFmtId="2" fontId="23" fillId="2" borderId="4" xfId="0" applyNumberFormat="1" applyFont="1" applyFill="1" applyBorder="1" applyAlignment="1" applyProtection="1">
      <alignment horizontal="center" vertical="top" wrapText="1"/>
    </xf>
    <xf numFmtId="2" fontId="1" fillId="0" borderId="0" xfId="0" applyNumberFormat="1" applyFont="1" applyFill="1" applyProtection="1"/>
    <xf numFmtId="20" fontId="0" fillId="0" borderId="0" xfId="0" applyNumberFormat="1" applyAlignment="1">
      <alignment horizontal="center"/>
    </xf>
    <xf numFmtId="2" fontId="0" fillId="0" borderId="0" xfId="0" applyNumberFormat="1" applyAlignment="1">
      <alignment horizontal="center"/>
    </xf>
    <xf numFmtId="0" fontId="11" fillId="0" borderId="0" xfId="0" applyFont="1" applyAlignment="1">
      <alignment horizontal="center"/>
    </xf>
    <xf numFmtId="0" fontId="34" fillId="0" borderId="4" xfId="0" applyFont="1" applyFill="1" applyBorder="1" applyAlignment="1" applyProtection="1">
      <alignment horizontal="center" vertical="top" wrapText="1"/>
    </xf>
    <xf numFmtId="0" fontId="0" fillId="13" borderId="0" xfId="0" applyFill="1" applyProtection="1"/>
    <xf numFmtId="49" fontId="34" fillId="3" borderId="3" xfId="0" applyNumberFormat="1" applyFont="1" applyFill="1" applyBorder="1" applyAlignment="1" applyProtection="1">
      <alignment horizontal="center" vertical="top" wrapText="1"/>
      <protection locked="0"/>
    </xf>
    <xf numFmtId="49" fontId="0" fillId="2" borderId="4" xfId="0" applyNumberFormat="1" applyFill="1" applyBorder="1" applyAlignment="1" applyProtection="1">
      <alignment horizontal="center" vertical="top" wrapText="1"/>
    </xf>
    <xf numFmtId="0" fontId="0" fillId="0" borderId="0" xfId="0" applyAlignment="1" applyProtection="1">
      <alignment vertical="top"/>
    </xf>
    <xf numFmtId="0" fontId="3" fillId="2" borderId="0" xfId="0" applyFont="1" applyFill="1" applyAlignment="1" applyProtection="1">
      <alignment vertical="top"/>
    </xf>
    <xf numFmtId="0" fontId="3" fillId="2" borderId="0" xfId="0" applyFont="1" applyFill="1" applyAlignment="1">
      <alignment vertical="top"/>
    </xf>
    <xf numFmtId="0" fontId="1" fillId="0" borderId="4" xfId="0" applyFont="1" applyBorder="1" applyAlignment="1" applyProtection="1">
      <alignment horizontal="center" vertical="top" wrapText="1"/>
    </xf>
    <xf numFmtId="14" fontId="34" fillId="2" borderId="0" xfId="0" applyNumberFormat="1" applyFont="1" applyFill="1" applyAlignment="1" applyProtection="1">
      <alignment horizontal="center" vertical="top"/>
    </xf>
    <xf numFmtId="14" fontId="0" fillId="2" borderId="0" xfId="0" applyNumberFormat="1" applyFill="1" applyAlignment="1" applyProtection="1">
      <alignment horizontal="center" vertical="top"/>
    </xf>
    <xf numFmtId="49" fontId="1" fillId="3" borderId="4" xfId="0" applyNumberFormat="1" applyFont="1" applyFill="1" applyBorder="1" applyAlignment="1" applyProtection="1">
      <alignment horizontal="center" vertical="center" wrapText="1"/>
      <protection locked="0"/>
    </xf>
    <xf numFmtId="2" fontId="34" fillId="14" borderId="4" xfId="0" applyNumberFormat="1" applyFont="1" applyFill="1" applyBorder="1" applyAlignment="1" applyProtection="1">
      <alignment horizontal="center" vertical="center"/>
      <protection locked="0"/>
    </xf>
    <xf numFmtId="2" fontId="0" fillId="3" borderId="2" xfId="0" applyNumberFormat="1" applyFill="1" applyBorder="1" applyAlignment="1" applyProtection="1">
      <alignment horizontal="center" vertical="center" wrapText="1"/>
      <protection locked="0"/>
    </xf>
    <xf numFmtId="165" fontId="2" fillId="0" borderId="31" xfId="0" applyNumberFormat="1" applyFont="1" applyBorder="1" applyAlignment="1">
      <alignment horizontal="right"/>
    </xf>
    <xf numFmtId="165" fontId="2" fillId="0" borderId="32" xfId="0" applyNumberFormat="1" applyFont="1" applyBorder="1" applyAlignment="1">
      <alignment horizontal="center"/>
    </xf>
    <xf numFmtId="165" fontId="2" fillId="0" borderId="33" xfId="0" applyNumberFormat="1" applyFont="1" applyBorder="1" applyAlignment="1">
      <alignment horizontal="left"/>
    </xf>
    <xf numFmtId="0" fontId="11" fillId="0" borderId="0" xfId="0" applyFont="1" applyFill="1"/>
    <xf numFmtId="0" fontId="11" fillId="0" borderId="0" xfId="0" applyFont="1" applyFill="1" applyAlignment="1">
      <alignment horizontal="center"/>
    </xf>
    <xf numFmtId="165" fontId="11" fillId="0" borderId="0" xfId="0" applyNumberFormat="1" applyFont="1" applyFill="1" applyAlignment="1">
      <alignment horizontal="center"/>
    </xf>
    <xf numFmtId="0" fontId="2" fillId="0" borderId="4" xfId="0" applyFont="1" applyBorder="1" applyAlignment="1">
      <alignment horizontal="center"/>
    </xf>
    <xf numFmtId="0" fontId="2" fillId="0" borderId="4" xfId="0" applyFont="1" applyBorder="1" applyAlignment="1">
      <alignment horizontal="center" vertical="top"/>
    </xf>
    <xf numFmtId="0" fontId="2" fillId="0" borderId="34" xfId="0" applyFont="1" applyBorder="1" applyAlignment="1">
      <alignment horizontal="center"/>
    </xf>
    <xf numFmtId="0" fontId="53" fillId="0" borderId="0" xfId="0" applyFont="1" applyProtection="1"/>
    <xf numFmtId="165" fontId="2" fillId="0" borderId="35" xfId="0" applyNumberFormat="1" applyFont="1" applyBorder="1" applyAlignment="1">
      <alignment horizontal="center"/>
    </xf>
    <xf numFmtId="165" fontId="2" fillId="0" borderId="36" xfId="0" applyNumberFormat="1" applyFont="1" applyBorder="1" applyAlignment="1">
      <alignment horizontal="center"/>
    </xf>
    <xf numFmtId="165" fontId="2" fillId="0" borderId="36" xfId="0" applyNumberFormat="1" applyFont="1" applyBorder="1" applyAlignment="1">
      <alignment horizontal="center" vertical="top"/>
    </xf>
    <xf numFmtId="14" fontId="0" fillId="0" borderId="0" xfId="0" applyNumberFormat="1" applyBorder="1"/>
    <xf numFmtId="14" fontId="2" fillId="0" borderId="0" xfId="0" applyNumberFormat="1" applyFont="1" applyBorder="1"/>
    <xf numFmtId="16" fontId="0" fillId="0" borderId="0" xfId="0" applyNumberFormat="1" applyBorder="1"/>
    <xf numFmtId="14" fontId="53" fillId="13" borderId="0" xfId="0" applyNumberFormat="1" applyFont="1" applyFill="1"/>
    <xf numFmtId="0" fontId="54" fillId="13" borderId="0" xfId="0" applyFont="1" applyFill="1" applyProtection="1"/>
    <xf numFmtId="0" fontId="53" fillId="13" borderId="0" xfId="0" applyFont="1" applyFill="1"/>
    <xf numFmtId="49" fontId="1" fillId="14" borderId="4" xfId="0" applyNumberFormat="1" applyFont="1" applyFill="1" applyBorder="1" applyAlignment="1" applyProtection="1">
      <alignment horizontal="center" vertical="center"/>
      <protection locked="0"/>
    </xf>
    <xf numFmtId="170" fontId="0" fillId="2" borderId="0" xfId="0" applyNumberFormat="1" applyFill="1" applyBorder="1" applyProtection="1"/>
    <xf numFmtId="0" fontId="55" fillId="0" borderId="0" xfId="0" applyFont="1" applyBorder="1"/>
    <xf numFmtId="165" fontId="2" fillId="15" borderId="36" xfId="0" applyNumberFormat="1" applyFont="1" applyFill="1" applyBorder="1" applyAlignment="1">
      <alignment horizontal="center"/>
    </xf>
    <xf numFmtId="0" fontId="0" fillId="0" borderId="0" xfId="0" applyAlignment="1"/>
    <xf numFmtId="0" fontId="45" fillId="2" borderId="0" xfId="0" applyFont="1" applyFill="1" applyAlignment="1" applyProtection="1"/>
    <xf numFmtId="0" fontId="24" fillId="2" borderId="20" xfId="0" applyFont="1" applyFill="1" applyBorder="1" applyAlignment="1">
      <alignment horizontal="center" wrapText="1"/>
    </xf>
    <xf numFmtId="0" fontId="0" fillId="2" borderId="0" xfId="0" applyFill="1" applyBorder="1" applyAlignment="1" applyProtection="1"/>
    <xf numFmtId="0" fontId="24" fillId="2" borderId="0" xfId="0" applyFont="1" applyFill="1" applyAlignment="1" applyProtection="1"/>
    <xf numFmtId="0" fontId="3" fillId="2" borderId="15" xfId="0" applyFont="1" applyFill="1" applyBorder="1" applyAlignment="1" applyProtection="1">
      <alignment horizontal="left"/>
    </xf>
    <xf numFmtId="0" fontId="11" fillId="13" borderId="0" xfId="0" applyFont="1" applyFill="1" applyBorder="1" applyAlignment="1">
      <alignment horizontal="left"/>
    </xf>
    <xf numFmtId="0" fontId="11" fillId="13" borderId="0" xfId="0" applyFont="1" applyFill="1" applyBorder="1" applyAlignment="1">
      <alignment horizontal="right"/>
    </xf>
    <xf numFmtId="0" fontId="11" fillId="13" borderId="0" xfId="0" applyFont="1" applyFill="1" applyBorder="1" applyAlignment="1">
      <alignment horizontal="left" vertical="top"/>
    </xf>
    <xf numFmtId="0" fontId="11" fillId="13" borderId="0" xfId="0" applyFont="1" applyFill="1" applyBorder="1" applyAlignment="1">
      <alignment horizontal="right" vertical="top"/>
    </xf>
    <xf numFmtId="0" fontId="11" fillId="3" borderId="0" xfId="0" applyFont="1" applyFill="1" applyProtection="1"/>
    <xf numFmtId="0" fontId="55" fillId="13" borderId="0" xfId="0" applyFont="1" applyFill="1" applyProtection="1"/>
    <xf numFmtId="0" fontId="56" fillId="13" borderId="0" xfId="0" applyFont="1" applyFill="1" applyProtection="1"/>
    <xf numFmtId="0" fontId="0" fillId="13" borderId="20" xfId="0" applyFill="1" applyBorder="1"/>
    <xf numFmtId="0" fontId="24" fillId="13" borderId="20" xfId="0" applyFont="1" applyFill="1" applyBorder="1" applyAlignment="1">
      <alignment horizontal="center" wrapText="1"/>
    </xf>
    <xf numFmtId="0" fontId="24" fillId="13" borderId="0" xfId="0" applyFont="1" applyFill="1" applyBorder="1" applyAlignment="1" applyProtection="1">
      <alignment horizontal="left"/>
    </xf>
    <xf numFmtId="0" fontId="26" fillId="13" borderId="0" xfId="0" applyFont="1" applyFill="1" applyBorder="1" applyProtection="1"/>
    <xf numFmtId="164" fontId="26" fillId="13" borderId="0" xfId="0" applyNumberFormat="1" applyFont="1" applyFill="1" applyBorder="1" applyAlignment="1" applyProtection="1">
      <alignment horizontal="center" vertical="top" wrapText="1"/>
      <protection locked="0"/>
    </xf>
    <xf numFmtId="0" fontId="26" fillId="13" borderId="0" xfId="0" applyFont="1" applyFill="1" applyBorder="1" applyAlignment="1" applyProtection="1">
      <alignment horizontal="left"/>
    </xf>
    <xf numFmtId="0" fontId="0" fillId="13" borderId="0" xfId="0" applyFill="1" applyBorder="1" applyAlignment="1" applyProtection="1">
      <alignment horizontal="left"/>
    </xf>
    <xf numFmtId="0" fontId="0" fillId="13" borderId="0" xfId="0" applyFill="1" applyBorder="1" applyProtection="1"/>
    <xf numFmtId="0" fontId="5" fillId="2" borderId="0" xfId="0" applyFont="1" applyFill="1" applyBorder="1" applyAlignment="1" applyProtection="1"/>
    <xf numFmtId="0" fontId="0" fillId="13" borderId="0" xfId="0" applyFill="1" applyAlignment="1" applyProtection="1">
      <alignment horizontal="right"/>
    </xf>
    <xf numFmtId="20" fontId="0" fillId="13" borderId="37" xfId="0" applyNumberFormat="1" applyFill="1" applyBorder="1" applyAlignment="1">
      <alignment horizontal="center"/>
    </xf>
    <xf numFmtId="20" fontId="0" fillId="13" borderId="0" xfId="0" applyNumberFormat="1" applyFill="1" applyBorder="1" applyAlignment="1">
      <alignment horizontal="center"/>
    </xf>
    <xf numFmtId="2" fontId="0" fillId="13" borderId="0" xfId="0" applyNumberFormat="1" applyFill="1" applyBorder="1" applyAlignment="1">
      <alignment horizontal="center"/>
    </xf>
    <xf numFmtId="172" fontId="0" fillId="13" borderId="13" xfId="0" applyNumberFormat="1" applyFill="1" applyBorder="1" applyAlignment="1">
      <alignment horizontal="center"/>
    </xf>
    <xf numFmtId="0" fontId="0" fillId="13" borderId="0" xfId="0" applyFill="1" applyBorder="1" applyAlignment="1">
      <alignment horizontal="center"/>
    </xf>
    <xf numFmtId="20" fontId="0" fillId="13" borderId="25" xfId="0" applyNumberFormat="1" applyFill="1" applyBorder="1" applyAlignment="1">
      <alignment horizontal="center"/>
    </xf>
    <xf numFmtId="20" fontId="0" fillId="13" borderId="3" xfId="0" applyNumberFormat="1" applyFill="1" applyBorder="1" applyAlignment="1">
      <alignment horizontal="center"/>
    </xf>
    <xf numFmtId="0" fontId="0" fillId="13" borderId="3" xfId="0" applyFill="1" applyBorder="1" applyAlignment="1">
      <alignment horizontal="center"/>
    </xf>
    <xf numFmtId="172" fontId="0" fillId="13" borderId="7" xfId="0" applyNumberFormat="1" applyFill="1" applyBorder="1" applyAlignment="1">
      <alignment horizontal="center"/>
    </xf>
    <xf numFmtId="2" fontId="0" fillId="13" borderId="3" xfId="0" applyNumberFormat="1" applyFill="1" applyBorder="1" applyAlignment="1">
      <alignment horizontal="center"/>
    </xf>
    <xf numFmtId="0" fontId="26" fillId="13" borderId="0" xfId="0" applyFont="1" applyFill="1" applyBorder="1" applyAlignment="1" applyProtection="1">
      <alignment horizontal="left"/>
    </xf>
    <xf numFmtId="0" fontId="1" fillId="2" borderId="4" xfId="0" applyFont="1" applyFill="1" applyBorder="1" applyAlignment="1" applyProtection="1">
      <alignment horizontal="center" vertical="top" wrapText="1"/>
    </xf>
    <xf numFmtId="166" fontId="0" fillId="0" borderId="0" xfId="0" applyNumberFormat="1" applyFill="1" applyBorder="1" applyAlignment="1" applyProtection="1">
      <alignment vertical="top" wrapText="1"/>
    </xf>
    <xf numFmtId="166" fontId="0" fillId="13" borderId="0" xfId="0" applyNumberFormat="1" applyFill="1" applyBorder="1" applyAlignment="1" applyProtection="1">
      <alignment horizontal="center" vertical="top" wrapText="1"/>
    </xf>
    <xf numFmtId="0" fontId="2" fillId="13" borderId="20" xfId="0" applyFont="1" applyFill="1" applyBorder="1" applyProtection="1"/>
    <xf numFmtId="165" fontId="23" fillId="8" borderId="38" xfId="0" applyNumberFormat="1" applyFont="1" applyFill="1" applyBorder="1" applyAlignment="1">
      <alignment horizontal="center" vertical="center" wrapText="1"/>
    </xf>
    <xf numFmtId="165" fontId="2" fillId="0" borderId="16" xfId="0" applyNumberFormat="1" applyFont="1" applyFill="1" applyBorder="1" applyAlignment="1">
      <alignment horizontal="center" vertical="top"/>
    </xf>
    <xf numFmtId="167" fontId="2" fillId="2" borderId="0" xfId="0" applyNumberFormat="1" applyFont="1" applyFill="1" applyBorder="1"/>
    <xf numFmtId="0" fontId="0" fillId="13" borderId="3" xfId="0" applyFill="1" applyBorder="1" applyAlignment="1">
      <alignment horizontal="center"/>
    </xf>
    <xf numFmtId="0" fontId="0" fillId="0" borderId="0" xfId="0" applyFill="1" applyBorder="1" applyProtection="1"/>
    <xf numFmtId="0" fontId="40" fillId="0" borderId="0" xfId="0" applyFont="1" applyFill="1" applyProtection="1"/>
    <xf numFmtId="165" fontId="2" fillId="0" borderId="25" xfId="0" applyNumberFormat="1" applyFont="1" applyFill="1" applyBorder="1" applyAlignment="1">
      <alignment horizontal="center" vertical="top"/>
    </xf>
    <xf numFmtId="0" fontId="45" fillId="17" borderId="4" xfId="0" applyFont="1" applyFill="1" applyBorder="1"/>
    <xf numFmtId="165" fontId="2" fillId="17" borderId="16" xfId="0" applyNumberFormat="1" applyFont="1" applyFill="1" applyBorder="1" applyAlignment="1">
      <alignment horizontal="center" vertical="top"/>
    </xf>
    <xf numFmtId="165" fontId="2" fillId="17" borderId="25" xfId="0" applyNumberFormat="1" applyFont="1" applyFill="1" applyBorder="1" applyAlignment="1">
      <alignment horizontal="center" vertical="top"/>
    </xf>
    <xf numFmtId="0" fontId="1" fillId="0" borderId="0" xfId="0" applyFont="1" applyBorder="1"/>
    <xf numFmtId="0" fontId="53" fillId="0" borderId="0" xfId="0" applyFont="1"/>
    <xf numFmtId="165" fontId="2" fillId="0" borderId="51" xfId="0" applyNumberFormat="1" applyFont="1" applyFill="1" applyBorder="1" applyAlignment="1">
      <alignment horizontal="center" vertical="top"/>
    </xf>
    <xf numFmtId="165" fontId="2" fillId="0" borderId="34" xfId="0" applyNumberFormat="1" applyFont="1" applyFill="1" applyBorder="1" applyAlignment="1">
      <alignment horizontal="center" vertical="top"/>
    </xf>
    <xf numFmtId="165" fontId="2" fillId="0" borderId="52" xfId="0" applyNumberFormat="1" applyFont="1" applyBorder="1" applyAlignment="1">
      <alignment horizontal="right"/>
    </xf>
    <xf numFmtId="165" fontId="2" fillId="0" borderId="53" xfId="0" applyNumberFormat="1" applyFont="1" applyBorder="1" applyAlignment="1">
      <alignment horizontal="center"/>
    </xf>
    <xf numFmtId="165" fontId="2" fillId="0" borderId="54" xfId="0" applyNumberFormat="1" applyFont="1" applyBorder="1" applyAlignment="1">
      <alignment horizontal="left"/>
    </xf>
    <xf numFmtId="165" fontId="2" fillId="0" borderId="23" xfId="0" applyNumberFormat="1" applyFont="1" applyFill="1" applyBorder="1" applyAlignment="1">
      <alignment horizontal="right"/>
    </xf>
    <xf numFmtId="165" fontId="2" fillId="0" borderId="3" xfId="0" applyNumberFormat="1" applyFont="1" applyFill="1" applyBorder="1" applyAlignment="1">
      <alignment horizontal="center"/>
    </xf>
    <xf numFmtId="165" fontId="2" fillId="0" borderId="7" xfId="0" applyNumberFormat="1" applyFont="1" applyFill="1" applyBorder="1" applyAlignment="1">
      <alignment horizontal="left"/>
    </xf>
    <xf numFmtId="0" fontId="45" fillId="15" borderId="4" xfId="0" applyFont="1" applyFill="1" applyBorder="1"/>
    <xf numFmtId="0" fontId="11" fillId="0" borderId="0" xfId="0" applyFont="1" applyBorder="1"/>
    <xf numFmtId="49" fontId="1" fillId="3" borderId="3" xfId="0" applyNumberFormat="1" applyFont="1" applyFill="1" applyBorder="1" applyAlignment="1" applyProtection="1">
      <alignment horizontal="left" vertical="center" wrapText="1"/>
      <protection locked="0"/>
    </xf>
    <xf numFmtId="2" fontId="49" fillId="2" borderId="44" xfId="0" applyNumberFormat="1" applyFont="1" applyFill="1" applyBorder="1" applyAlignment="1" applyProtection="1">
      <alignment horizontal="center"/>
    </xf>
    <xf numFmtId="2" fontId="50" fillId="0" borderId="45" xfId="0" applyNumberFormat="1" applyFont="1" applyBorder="1" applyAlignment="1"/>
    <xf numFmtId="0" fontId="23" fillId="5" borderId="44" xfId="0" applyFont="1" applyFill="1" applyBorder="1" applyAlignment="1" applyProtection="1">
      <alignment horizontal="center" vertical="center" wrapText="1"/>
    </xf>
    <xf numFmtId="0" fontId="23" fillId="5" borderId="45" xfId="0" applyFont="1" applyFill="1" applyBorder="1" applyAlignment="1" applyProtection="1">
      <alignment horizontal="center" vertical="center" wrapText="1"/>
    </xf>
    <xf numFmtId="0" fontId="11" fillId="2" borderId="0" xfId="0" applyFont="1" applyFill="1" applyAlignment="1" applyProtection="1">
      <alignment horizontal="right"/>
    </xf>
    <xf numFmtId="49" fontId="1" fillId="3" borderId="3" xfId="0" applyNumberFormat="1" applyFont="1" applyFill="1" applyBorder="1" applyAlignment="1" applyProtection="1">
      <alignment horizontal="left" vertical="top" wrapText="1"/>
      <protection locked="0"/>
    </xf>
    <xf numFmtId="49" fontId="34"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protection locked="0"/>
    </xf>
    <xf numFmtId="0" fontId="23" fillId="5" borderId="39" xfId="0" applyFont="1" applyFill="1" applyBorder="1" applyAlignment="1" applyProtection="1">
      <alignment horizontal="center" vertical="center" wrapText="1"/>
    </xf>
    <xf numFmtId="0" fontId="23" fillId="5" borderId="20" xfId="0" applyFont="1" applyFill="1" applyBorder="1" applyAlignment="1" applyProtection="1">
      <alignment horizontal="center" vertical="center" wrapText="1"/>
    </xf>
    <xf numFmtId="0" fontId="23" fillId="5" borderId="18" xfId="0" applyFont="1" applyFill="1" applyBorder="1" applyAlignment="1" applyProtection="1">
      <alignment horizontal="center" vertical="center" wrapText="1"/>
    </xf>
    <xf numFmtId="0" fontId="23" fillId="5" borderId="40"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wrapText="1"/>
    </xf>
    <xf numFmtId="0" fontId="23" fillId="5" borderId="19" xfId="0" applyFont="1" applyFill="1" applyBorder="1" applyAlignment="1" applyProtection="1">
      <alignment horizontal="center" vertical="center" wrapText="1"/>
    </xf>
    <xf numFmtId="0" fontId="11" fillId="2" borderId="0" xfId="0" applyFont="1" applyFill="1" applyAlignment="1">
      <alignment horizontal="right"/>
    </xf>
    <xf numFmtId="0" fontId="11" fillId="13" borderId="0" xfId="0" applyFont="1" applyFill="1" applyBorder="1" applyAlignment="1">
      <alignment horizontal="right"/>
    </xf>
    <xf numFmtId="0" fontId="0" fillId="2" borderId="15" xfId="0" applyFill="1" applyBorder="1" applyAlignment="1">
      <alignment horizontal="center" vertical="top"/>
    </xf>
    <xf numFmtId="0" fontId="26" fillId="13" borderId="0" xfId="0" applyFont="1" applyFill="1" applyBorder="1" applyAlignment="1" applyProtection="1">
      <alignment horizontal="left"/>
    </xf>
    <xf numFmtId="0" fontId="0" fillId="13" borderId="0" xfId="0" applyFill="1" applyBorder="1" applyAlignment="1" applyProtection="1">
      <alignment horizontal="left"/>
    </xf>
    <xf numFmtId="169" fontId="26" fillId="16" borderId="16" xfId="0" applyNumberFormat="1" applyFont="1" applyFill="1" applyBorder="1" applyAlignment="1" applyProtection="1">
      <alignment horizontal="center"/>
      <protection locked="0"/>
    </xf>
    <xf numFmtId="169" fontId="26" fillId="16" borderId="12" xfId="0" applyNumberFormat="1" applyFont="1" applyFill="1" applyBorder="1" applyAlignment="1" applyProtection="1">
      <alignment horizontal="center"/>
      <protection locked="0"/>
    </xf>
    <xf numFmtId="2" fontId="25" fillId="0" borderId="5" xfId="0" applyNumberFormat="1" applyFont="1" applyBorder="1" applyAlignment="1" applyProtection="1">
      <alignment horizontal="center" vertical="center"/>
    </xf>
    <xf numFmtId="2" fontId="25" fillId="0" borderId="2" xfId="0" applyNumberFormat="1" applyFont="1" applyBorder="1" applyAlignment="1" applyProtection="1">
      <alignment horizontal="center" vertical="center"/>
    </xf>
    <xf numFmtId="2" fontId="25" fillId="0" borderId="41" xfId="0" applyNumberFormat="1" applyFont="1" applyBorder="1" applyAlignment="1" applyProtection="1">
      <alignment horizontal="center" vertical="center"/>
    </xf>
    <xf numFmtId="0" fontId="24" fillId="2" borderId="0" xfId="0" applyFont="1" applyFill="1" applyAlignment="1" applyProtection="1">
      <alignment horizontal="left" wrapText="1"/>
    </xf>
    <xf numFmtId="0" fontId="51" fillId="2" borderId="0" xfId="0" applyFont="1" applyFill="1" applyAlignment="1" applyProtection="1">
      <alignment horizontal="center" wrapText="1"/>
    </xf>
    <xf numFmtId="0" fontId="51" fillId="2" borderId="3" xfId="0" applyFont="1" applyFill="1" applyBorder="1" applyAlignment="1" applyProtection="1">
      <alignment horizontal="center" wrapText="1"/>
    </xf>
    <xf numFmtId="0" fontId="23" fillId="10" borderId="30"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5" borderId="15"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0" fillId="5" borderId="42" xfId="0"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5" borderId="43" xfId="0" applyFill="1" applyBorder="1" applyAlignment="1" applyProtection="1">
      <alignment horizontal="center" vertical="center" wrapText="1"/>
    </xf>
    <xf numFmtId="0" fontId="7" fillId="2" borderId="0" xfId="0" applyFont="1" applyFill="1" applyAlignment="1" applyProtection="1">
      <alignment wrapText="1"/>
    </xf>
    <xf numFmtId="0" fontId="37" fillId="2" borderId="0" xfId="0" applyFont="1" applyFill="1" applyAlignment="1" applyProtection="1">
      <alignment horizontal="center"/>
    </xf>
    <xf numFmtId="0" fontId="11" fillId="13" borderId="30" xfId="0" applyFont="1" applyFill="1" applyBorder="1" applyAlignment="1">
      <alignment horizontal="center" wrapText="1"/>
    </xf>
    <xf numFmtId="0" fontId="11" fillId="13" borderId="37" xfId="0" applyFont="1" applyFill="1" applyBorder="1" applyAlignment="1">
      <alignment horizontal="center" wrapText="1"/>
    </xf>
    <xf numFmtId="0" fontId="11" fillId="13" borderId="15" xfId="0" applyFont="1" applyFill="1" applyBorder="1" applyAlignment="1">
      <alignment horizontal="center" wrapText="1"/>
    </xf>
    <xf numFmtId="0" fontId="11" fillId="13" borderId="0" xfId="0" applyFont="1" applyFill="1" applyBorder="1" applyAlignment="1">
      <alignment horizontal="center" wrapText="1"/>
    </xf>
    <xf numFmtId="0" fontId="11" fillId="13" borderId="6" xfId="0" applyFont="1" applyFill="1" applyBorder="1" applyAlignment="1">
      <alignment horizontal="center" wrapText="1"/>
    </xf>
    <xf numFmtId="0" fontId="11" fillId="13" borderId="13" xfId="0" applyFont="1" applyFill="1" applyBorder="1" applyAlignment="1">
      <alignment horizontal="center" wrapText="1"/>
    </xf>
    <xf numFmtId="0" fontId="38" fillId="2" borderId="0" xfId="0" applyFont="1" applyFill="1" applyAlignment="1" applyProtection="1">
      <alignment horizontal="center"/>
    </xf>
    <xf numFmtId="0" fontId="18" fillId="2" borderId="0" xfId="0" applyFont="1" applyFill="1" applyAlignment="1">
      <alignment horizontal="center"/>
    </xf>
    <xf numFmtId="0" fontId="7" fillId="2" borderId="0" xfId="0" applyFont="1" applyFill="1" applyAlignment="1" applyProtection="1">
      <alignment horizontal="left" wrapText="1"/>
    </xf>
    <xf numFmtId="0" fontId="45" fillId="2" borderId="0" xfId="0" applyFont="1" applyFill="1" applyAlignment="1" applyProtection="1"/>
    <xf numFmtId="0" fontId="0" fillId="0" borderId="0" xfId="0" applyAlignment="1"/>
    <xf numFmtId="0" fontId="13" fillId="2" borderId="0" xfId="0" applyFont="1" applyFill="1" applyAlignment="1" applyProtection="1">
      <alignment wrapText="1"/>
    </xf>
    <xf numFmtId="0" fontId="13" fillId="2" borderId="0" xfId="0" applyFont="1" applyFill="1" applyAlignment="1" applyProtection="1"/>
    <xf numFmtId="0" fontId="7" fillId="2" borderId="0" xfId="0" applyFont="1" applyFill="1" applyAlignment="1" applyProtection="1"/>
    <xf numFmtId="169" fontId="0" fillId="5" borderId="3" xfId="0" applyNumberFormat="1" applyFill="1" applyBorder="1" applyAlignment="1" applyProtection="1">
      <alignment horizontal="center" vertical="center" wrapText="1"/>
      <protection locked="0"/>
    </xf>
    <xf numFmtId="49" fontId="0" fillId="2" borderId="3" xfId="0" applyNumberFormat="1" applyFill="1" applyBorder="1" applyAlignment="1" applyProtection="1">
      <alignment horizontal="center"/>
    </xf>
    <xf numFmtId="0" fontId="0" fillId="2" borderId="3" xfId="0" applyFill="1" applyBorder="1" applyAlignment="1" applyProtection="1">
      <alignment horizontal="center"/>
    </xf>
    <xf numFmtId="0" fontId="0" fillId="13" borderId="3" xfId="0" applyFill="1" applyBorder="1" applyAlignment="1">
      <alignment horizontal="center"/>
    </xf>
    <xf numFmtId="0" fontId="0" fillId="5" borderId="17" xfId="0" applyFill="1" applyBorder="1" applyAlignment="1" applyProtection="1"/>
    <xf numFmtId="0" fontId="0" fillId="2" borderId="0" xfId="0" applyFill="1" applyAlignment="1" applyProtection="1">
      <alignment horizontal="left" vertical="top"/>
    </xf>
    <xf numFmtId="164" fontId="1" fillId="2" borderId="0" xfId="0" applyNumberFormat="1" applyFont="1" applyFill="1" applyBorder="1" applyAlignment="1" applyProtection="1">
      <alignment horizontal="left" vertical="center" wrapText="1"/>
    </xf>
    <xf numFmtId="0" fontId="0" fillId="0" borderId="0" xfId="0" applyAlignment="1">
      <alignment horizontal="left" vertical="center"/>
    </xf>
    <xf numFmtId="0" fontId="5" fillId="2" borderId="0" xfId="0" applyFont="1" applyFill="1" applyBorder="1" applyAlignment="1" applyProtection="1">
      <alignment horizontal="center"/>
    </xf>
    <xf numFmtId="0" fontId="0" fillId="2" borderId="0" xfId="0" applyFill="1" applyBorder="1" applyAlignment="1" applyProtection="1"/>
    <xf numFmtId="0" fontId="0" fillId="5" borderId="3" xfId="0" applyFill="1" applyBorder="1" applyAlignment="1" applyProtection="1">
      <alignment horizontal="center"/>
    </xf>
    <xf numFmtId="0" fontId="0" fillId="5" borderId="3" xfId="0" applyFill="1" applyBorder="1" applyAlignment="1">
      <alignment horizontal="center"/>
    </xf>
    <xf numFmtId="0" fontId="23" fillId="5" borderId="44" xfId="0" applyFont="1" applyFill="1" applyBorder="1" applyAlignment="1" applyProtection="1">
      <alignment horizontal="center" wrapText="1"/>
    </xf>
    <xf numFmtId="0" fontId="0" fillId="0" borderId="45" xfId="0" applyBorder="1" applyAlignment="1" applyProtection="1">
      <alignment horizontal="center"/>
    </xf>
    <xf numFmtId="0" fontId="0" fillId="5" borderId="20" xfId="0" applyFill="1" applyBorder="1" applyAlignment="1" applyProtection="1">
      <alignment horizontal="center" vertical="center" wrapText="1"/>
    </xf>
    <xf numFmtId="0" fontId="0" fillId="5" borderId="40" xfId="0" applyFill="1" applyBorder="1" applyAlignment="1" applyProtection="1">
      <alignment horizontal="center" vertical="center" wrapText="1"/>
    </xf>
    <xf numFmtId="0" fontId="0" fillId="13" borderId="0" xfId="0" applyFill="1" applyAlignment="1" applyProtection="1">
      <alignment horizontal="center"/>
    </xf>
    <xf numFmtId="166" fontId="11" fillId="5" borderId="0" xfId="0" applyNumberFormat="1" applyFont="1" applyFill="1" applyBorder="1" applyAlignment="1" applyProtection="1">
      <alignment horizontal="left" vertical="top" wrapText="1"/>
    </xf>
    <xf numFmtId="166" fontId="56" fillId="2" borderId="0" xfId="0" applyNumberFormat="1" applyFont="1" applyFill="1" applyBorder="1" applyAlignment="1" applyProtection="1">
      <alignment horizontal="center" vertical="top" wrapText="1"/>
    </xf>
    <xf numFmtId="0" fontId="0" fillId="5" borderId="25" xfId="0"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164" fontId="25" fillId="0" borderId="6" xfId="0" applyNumberFormat="1" applyFont="1" applyBorder="1" applyAlignment="1" applyProtection="1">
      <alignment horizontal="center" vertical="center"/>
    </xf>
    <xf numFmtId="164" fontId="11" fillId="0" borderId="7" xfId="0" applyNumberFormat="1" applyFont="1" applyBorder="1" applyAlignment="1" applyProtection="1">
      <alignment vertical="center"/>
    </xf>
    <xf numFmtId="0" fontId="0" fillId="5" borderId="37"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13" xfId="0" applyFill="1" applyBorder="1" applyAlignment="1" applyProtection="1">
      <alignment horizontal="center" vertical="center" wrapText="1"/>
    </xf>
    <xf numFmtId="164" fontId="0" fillId="0" borderId="7" xfId="0" applyNumberFormat="1" applyBorder="1" applyAlignment="1" applyProtection="1"/>
    <xf numFmtId="0" fontId="57" fillId="2" borderId="0" xfId="0" applyFont="1" applyFill="1" applyAlignment="1" applyProtection="1">
      <alignment horizontal="center" wrapText="1"/>
    </xf>
    <xf numFmtId="0" fontId="58" fillId="0" borderId="0" xfId="0" applyFont="1" applyAlignment="1" applyProtection="1">
      <alignment horizontal="center" wrapText="1"/>
    </xf>
    <xf numFmtId="0" fontId="58" fillId="0" borderId="3" xfId="0" applyFont="1" applyBorder="1" applyAlignment="1" applyProtection="1">
      <alignment horizontal="center" wrapText="1"/>
    </xf>
    <xf numFmtId="49" fontId="0" fillId="5" borderId="3" xfId="0" applyNumberFormat="1" applyFill="1" applyBorder="1" applyAlignment="1" applyProtection="1">
      <alignment horizontal="left"/>
    </xf>
    <xf numFmtId="0" fontId="0" fillId="5" borderId="3" xfId="0" applyFill="1" applyBorder="1" applyAlignment="1" applyProtection="1">
      <alignment horizontal="left"/>
    </xf>
    <xf numFmtId="0" fontId="0" fillId="5" borderId="3" xfId="0" applyFill="1" applyBorder="1" applyAlignment="1">
      <alignment horizontal="left"/>
    </xf>
    <xf numFmtId="0" fontId="23" fillId="8" borderId="48" xfId="0" applyFont="1" applyFill="1" applyBorder="1" applyAlignment="1">
      <alignment horizontal="center" vertical="center" wrapText="1"/>
    </xf>
    <xf numFmtId="0" fontId="0" fillId="0" borderId="49" xfId="0" applyBorder="1" applyAlignment="1"/>
    <xf numFmtId="0" fontId="0" fillId="0" borderId="50" xfId="0" applyBorder="1" applyAlignment="1"/>
    <xf numFmtId="0" fontId="25" fillId="11" borderId="46" xfId="0" applyFont="1" applyFill="1" applyBorder="1" applyAlignment="1">
      <alignment horizontal="center" vertical="center" wrapText="1"/>
    </xf>
    <xf numFmtId="0" fontId="25" fillId="11" borderId="47" xfId="0" applyFont="1" applyFill="1" applyBorder="1" applyAlignment="1">
      <alignment horizontal="center" vertical="center" wrapText="1"/>
    </xf>
    <xf numFmtId="0" fontId="25" fillId="11" borderId="31" xfId="0" applyFont="1" applyFill="1" applyBorder="1" applyAlignment="1">
      <alignment horizontal="center" vertical="center" wrapText="1"/>
    </xf>
    <xf numFmtId="0" fontId="25" fillId="11" borderId="32" xfId="0" applyFont="1" applyFill="1" applyBorder="1" applyAlignment="1">
      <alignment horizontal="center" vertical="center" wrapText="1"/>
    </xf>
    <xf numFmtId="0" fontId="41" fillId="2" borderId="0" xfId="0" applyFont="1" applyFill="1" applyAlignment="1">
      <alignment horizontal="center" wrapText="1"/>
    </xf>
    <xf numFmtId="0" fontId="41" fillId="0" borderId="0" xfId="0" applyFont="1" applyAlignment="1">
      <alignment wrapText="1"/>
    </xf>
    <xf numFmtId="0" fontId="33" fillId="12" borderId="0" xfId="0" applyFont="1" applyFill="1" applyBorder="1" applyAlignment="1">
      <alignment horizontal="center" vertical="center" wrapText="1"/>
    </xf>
    <xf numFmtId="0" fontId="0" fillId="0" borderId="0" xfId="0" applyBorder="1" applyAlignment="1"/>
    <xf numFmtId="0" fontId="36" fillId="2" borderId="0" xfId="0" applyFont="1" applyFill="1" applyAlignment="1">
      <alignment horizontal="left" wrapText="1"/>
    </xf>
    <xf numFmtId="0" fontId="36" fillId="0" borderId="0" xfId="0" applyFont="1" applyAlignment="1">
      <alignment horizontal="left"/>
    </xf>
    <xf numFmtId="0" fontId="36" fillId="0" borderId="0" xfId="0" applyFont="1" applyAlignment="1"/>
    <xf numFmtId="0" fontId="2" fillId="0" borderId="2" xfId="0" applyFont="1" applyBorder="1" applyAlignment="1">
      <alignment horizontal="center" vertical="top"/>
    </xf>
    <xf numFmtId="0" fontId="23" fillId="8" borderId="55" xfId="0" applyFont="1" applyFill="1" applyBorder="1" applyAlignment="1">
      <alignment horizontal="center" vertical="center" wrapText="1"/>
    </xf>
  </cellXfs>
  <cellStyles count="1">
    <cellStyle name="Normal" xfId="0" builtinId="0"/>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7D7D7"/>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FDF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596265</xdr:colOff>
      <xdr:row>50</xdr:row>
      <xdr:rowOff>123825</xdr:rowOff>
    </xdr:from>
    <xdr:to>
      <xdr:col>24</xdr:col>
      <xdr:colOff>197989</xdr:colOff>
      <xdr:row>50</xdr:row>
      <xdr:rowOff>123825</xdr:rowOff>
    </xdr:to>
    <xdr:sp macro="" textlink="">
      <xdr:nvSpPr>
        <xdr:cNvPr id="3073" name="Rectangle 1"/>
        <xdr:cNvSpPr>
          <a:spLocks noChangeArrowheads="1"/>
        </xdr:cNvSpPr>
      </xdr:nvSpPr>
      <xdr:spPr bwMode="auto">
        <a:xfrm>
          <a:off x="12925425" y="9858375"/>
          <a:ext cx="2095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xdr:from>
      <xdr:col>17</xdr:col>
      <xdr:colOff>428625</xdr:colOff>
      <xdr:row>82</xdr:row>
      <xdr:rowOff>114300</xdr:rowOff>
    </xdr:from>
    <xdr:to>
      <xdr:col>17</xdr:col>
      <xdr:colOff>638175</xdr:colOff>
      <xdr:row>82</xdr:row>
      <xdr:rowOff>142875</xdr:rowOff>
    </xdr:to>
    <xdr:sp macro="" textlink="">
      <xdr:nvSpPr>
        <xdr:cNvPr id="3373" name="Rectangle 2"/>
        <xdr:cNvSpPr>
          <a:spLocks noChangeArrowheads="1"/>
        </xdr:cNvSpPr>
      </xdr:nvSpPr>
      <xdr:spPr bwMode="auto">
        <a:xfrm flipV="1">
          <a:off x="10220325" y="16659225"/>
          <a:ext cx="209550" cy="285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03"/>
  <sheetViews>
    <sheetView tabSelected="1" zoomScaleNormal="100" workbookViewId="0">
      <selection activeCell="I21" sqref="I21"/>
    </sheetView>
  </sheetViews>
  <sheetFormatPr defaultRowHeight="12.75" x14ac:dyDescent="0.2"/>
  <cols>
    <col min="1" max="1" width="11.140625" style="22" customWidth="1"/>
    <col min="2" max="2" width="8" style="22" customWidth="1"/>
    <col min="3" max="6" width="8.85546875" style="22" customWidth="1"/>
    <col min="7" max="7" width="8.28515625" style="22" customWidth="1"/>
    <col min="8" max="8" width="8.140625" style="22" customWidth="1"/>
    <col min="9" max="9" width="7.85546875" style="22" customWidth="1"/>
    <col min="10" max="13" width="8.5703125" style="22" customWidth="1"/>
    <col min="14" max="16" width="8.140625" style="22" customWidth="1"/>
    <col min="17" max="17" width="9.85546875" style="22" customWidth="1"/>
    <col min="18" max="18" width="11.42578125" style="22" customWidth="1"/>
    <col min="19" max="21" width="12.5703125" style="22" hidden="1" customWidth="1"/>
    <col min="22" max="22" width="7.28515625" style="22" customWidth="1"/>
    <col min="23" max="23" width="5.5703125" style="22" customWidth="1"/>
    <col min="24" max="24" width="13.140625" customWidth="1"/>
    <col min="25" max="25" width="42.28515625" customWidth="1"/>
    <col min="26" max="26" width="8.85546875" customWidth="1"/>
    <col min="27" max="27" width="3.5703125" customWidth="1"/>
    <col min="28" max="28" width="18.85546875" style="22" customWidth="1"/>
    <col min="29" max="29" width="21.7109375" style="22" customWidth="1"/>
    <col min="30" max="16384" width="9.140625" style="22"/>
  </cols>
  <sheetData>
    <row r="1" spans="1:33" s="47" customFormat="1" ht="13.5" customHeight="1" x14ac:dyDescent="0.3">
      <c r="A1" s="6"/>
      <c r="B1" s="6"/>
      <c r="C1" s="6"/>
      <c r="D1" s="6"/>
      <c r="E1" s="6"/>
      <c r="F1" s="6"/>
      <c r="G1" s="255"/>
      <c r="H1" s="237"/>
      <c r="I1" s="237"/>
      <c r="J1" s="237"/>
      <c r="K1" s="237"/>
      <c r="L1" s="237"/>
      <c r="M1" s="237"/>
      <c r="N1" s="113" t="s">
        <v>96</v>
      </c>
      <c r="O1" s="114"/>
      <c r="P1" s="6"/>
      <c r="R1" s="254"/>
      <c r="S1" s="46"/>
      <c r="T1" s="95">
        <f>MATCH(Q2, X1:X32, 0)</f>
        <v>2</v>
      </c>
      <c r="X1" s="120">
        <v>43092</v>
      </c>
      <c r="Y1" s="120"/>
      <c r="Z1" s="102"/>
      <c r="AA1" s="102"/>
      <c r="AG1" s="48"/>
    </row>
    <row r="2" spans="1:33" ht="18" customHeight="1" thickBot="1" x14ac:dyDescent="0.25">
      <c r="A2" s="9" t="s">
        <v>28</v>
      </c>
      <c r="B2" s="10"/>
      <c r="C2" s="294"/>
      <c r="D2" s="294"/>
      <c r="E2" s="294"/>
      <c r="F2" s="294"/>
      <c r="G2" s="294"/>
      <c r="H2" s="294"/>
      <c r="I2" s="294"/>
      <c r="J2" s="294"/>
      <c r="K2" s="250"/>
      <c r="L2" s="250"/>
      <c r="M2" s="299" t="s">
        <v>29</v>
      </c>
      <c r="N2" s="299"/>
      <c r="O2" s="299"/>
      <c r="P2" s="299"/>
      <c r="Q2" s="4">
        <f>+X2</f>
        <v>43106</v>
      </c>
      <c r="R2" s="199"/>
      <c r="S2" s="8"/>
      <c r="T2" s="96" t="b">
        <f>ISNUMBER(T1)</f>
        <v>1</v>
      </c>
      <c r="X2" s="102">
        <f>+X1+14</f>
        <v>43106</v>
      </c>
      <c r="Y2" s="102"/>
      <c r="Z2" s="102"/>
      <c r="AA2" s="102"/>
      <c r="AG2" s="49"/>
    </row>
    <row r="3" spans="1:33" ht="18" customHeight="1" x14ac:dyDescent="0.2">
      <c r="A3" s="10" t="s">
        <v>20</v>
      </c>
      <c r="B3" s="10"/>
      <c r="C3" s="13"/>
      <c r="D3" s="13"/>
      <c r="E3" s="13"/>
      <c r="F3" s="13"/>
      <c r="G3" s="13"/>
      <c r="H3" s="13"/>
      <c r="I3" s="13"/>
      <c r="J3" s="13"/>
      <c r="K3" s="6" t="s">
        <v>67</v>
      </c>
      <c r="L3" s="231"/>
      <c r="M3" s="253"/>
      <c r="N3" s="10"/>
      <c r="O3" s="10"/>
      <c r="P3" s="10"/>
      <c r="Q3" s="206" t="s">
        <v>22</v>
      </c>
      <c r="R3" s="199"/>
      <c r="S3" s="8"/>
      <c r="X3" s="102">
        <f>+X2+14</f>
        <v>43120</v>
      </c>
      <c r="Y3" s="102"/>
      <c r="Z3" s="102"/>
      <c r="AA3" s="102"/>
      <c r="AG3" s="49"/>
    </row>
    <row r="4" spans="1:33" ht="18" customHeight="1" x14ac:dyDescent="0.2">
      <c r="A4" s="203" t="s">
        <v>32</v>
      </c>
      <c r="B4" s="10"/>
      <c r="C4" s="10"/>
      <c r="D4" s="10"/>
      <c r="E4" s="10"/>
      <c r="F4" s="10"/>
      <c r="G4" s="6"/>
      <c r="H4" s="6"/>
      <c r="I4" s="6"/>
      <c r="J4" s="254"/>
      <c r="K4" s="251"/>
      <c r="L4" s="312"/>
      <c r="M4" s="313"/>
      <c r="N4" s="249"/>
      <c r="O4" s="10"/>
      <c r="P4" s="10"/>
      <c r="Q4" s="10"/>
      <c r="R4" s="256"/>
      <c r="S4" s="8"/>
      <c r="X4" s="102">
        <f t="shared" ref="X4:X30" si="0">+X3+14</f>
        <v>43134</v>
      </c>
      <c r="Y4" s="102"/>
      <c r="Z4" s="102"/>
      <c r="AA4" s="102"/>
      <c r="AG4" s="49"/>
    </row>
    <row r="5" spans="1:33" ht="18" customHeight="1" x14ac:dyDescent="0.2">
      <c r="A5" s="101" t="s">
        <v>68</v>
      </c>
      <c r="B5" s="100"/>
      <c r="C5" s="294"/>
      <c r="D5" s="294"/>
      <c r="E5" s="294"/>
      <c r="F5" s="294"/>
      <c r="G5" s="294"/>
      <c r="H5" s="294"/>
      <c r="I5" s="294"/>
      <c r="J5" s="294"/>
      <c r="K5" s="251"/>
      <c r="L5" s="252"/>
      <c r="M5" s="250"/>
      <c r="N5" s="250"/>
      <c r="O5" s="309" t="s">
        <v>110</v>
      </c>
      <c r="P5" s="310"/>
      <c r="Q5" s="314"/>
      <c r="R5" s="315"/>
      <c r="S5" s="8"/>
      <c r="X5" s="102">
        <f t="shared" si="0"/>
        <v>43148</v>
      </c>
      <c r="Y5" s="102"/>
      <c r="Z5" s="102"/>
      <c r="AA5" s="102"/>
    </row>
    <row r="6" spans="1:33" ht="18" customHeight="1" x14ac:dyDescent="0.2">
      <c r="A6" s="10" t="s">
        <v>21</v>
      </c>
      <c r="B6" s="10"/>
      <c r="C6" s="13"/>
      <c r="D6" s="13"/>
      <c r="E6" s="13"/>
      <c r="F6" s="13"/>
      <c r="G6" s="13"/>
      <c r="H6" s="13"/>
      <c r="I6" s="13"/>
      <c r="J6" s="13"/>
      <c r="K6" s="6" t="s">
        <v>67</v>
      </c>
      <c r="L6" s="231"/>
      <c r="M6" s="250"/>
      <c r="N6" s="250"/>
      <c r="O6" s="111"/>
      <c r="P6" s="112"/>
      <c r="Q6" s="311"/>
      <c r="R6" s="311"/>
      <c r="S6" s="8"/>
      <c r="X6" s="102">
        <f t="shared" si="0"/>
        <v>43162</v>
      </c>
      <c r="Y6" s="102"/>
      <c r="Z6" s="102"/>
      <c r="AA6" s="102"/>
    </row>
    <row r="7" spans="1:33" ht="18" customHeight="1" x14ac:dyDescent="0.2">
      <c r="A7" s="204" t="s">
        <v>26</v>
      </c>
      <c r="B7" s="1"/>
      <c r="C7" s="1"/>
      <c r="D7" s="1"/>
      <c r="E7" s="1"/>
      <c r="F7" s="1"/>
      <c r="G7" s="73"/>
      <c r="H7" s="73"/>
      <c r="I7" s="6"/>
      <c r="J7" s="6"/>
      <c r="K7" s="97"/>
      <c r="L7" s="15"/>
      <c r="M7" s="299" t="s">
        <v>107</v>
      </c>
      <c r="N7" s="299"/>
      <c r="O7" s="300"/>
      <c r="P7" s="301"/>
      <c r="Q7" s="301"/>
      <c r="R7" s="300"/>
      <c r="S7" s="302"/>
      <c r="T7" s="302"/>
      <c r="U7" s="200"/>
      <c r="X7" s="102">
        <f>+X6+14</f>
        <v>43176</v>
      </c>
      <c r="Y7" s="102"/>
      <c r="Z7" s="102"/>
      <c r="AA7" s="102"/>
    </row>
    <row r="8" spans="1:33" ht="11.25" customHeight="1" x14ac:dyDescent="0.2">
      <c r="A8" s="94"/>
      <c r="B8" s="1"/>
      <c r="C8" s="1"/>
      <c r="D8" s="1"/>
      <c r="E8" s="1"/>
      <c r="F8" s="1"/>
      <c r="G8" s="73"/>
      <c r="H8" s="73"/>
      <c r="I8" s="6"/>
      <c r="J8" s="6"/>
      <c r="K8" s="97"/>
      <c r="L8" s="15"/>
      <c r="M8" s="11"/>
      <c r="N8" s="11"/>
      <c r="O8" s="239" t="s">
        <v>108</v>
      </c>
      <c r="P8" s="239"/>
      <c r="Q8" s="239"/>
      <c r="R8" s="239"/>
      <c r="S8" s="8"/>
      <c r="V8" s="202"/>
      <c r="X8" s="102">
        <f>+X7+14</f>
        <v>43190</v>
      </c>
      <c r="Y8" s="102"/>
      <c r="Z8" s="102"/>
      <c r="AA8" s="102"/>
    </row>
    <row r="9" spans="1:33" ht="12" customHeight="1" x14ac:dyDescent="0.2">
      <c r="A9" s="320" t="s">
        <v>95</v>
      </c>
      <c r="B9" s="320"/>
      <c r="C9" s="320"/>
      <c r="D9" s="320"/>
      <c r="E9" s="320"/>
      <c r="F9" s="320"/>
      <c r="G9" s="320"/>
      <c r="H9" s="320"/>
      <c r="I9" s="320"/>
      <c r="J9" s="320"/>
      <c r="K9" s="320"/>
      <c r="L9" s="320"/>
      <c r="M9" s="320"/>
      <c r="N9" s="320"/>
      <c r="O9" s="320"/>
      <c r="P9" s="320"/>
      <c r="Q9" s="320"/>
      <c r="R9" s="18"/>
      <c r="S9" s="8"/>
      <c r="X9" s="102">
        <f t="shared" si="0"/>
        <v>43204</v>
      </c>
      <c r="Y9" s="102"/>
      <c r="Z9" s="102"/>
      <c r="AA9" s="102"/>
    </row>
    <row r="10" spans="1:33" ht="15.75" customHeight="1" x14ac:dyDescent="0.2">
      <c r="A10" s="321"/>
      <c r="B10" s="321"/>
      <c r="C10" s="321"/>
      <c r="D10" s="321"/>
      <c r="E10" s="321"/>
      <c r="F10" s="321"/>
      <c r="G10" s="321"/>
      <c r="H10" s="321"/>
      <c r="I10" s="321"/>
      <c r="J10" s="321"/>
      <c r="K10" s="321"/>
      <c r="L10" s="321"/>
      <c r="M10" s="321"/>
      <c r="N10" s="321"/>
      <c r="O10" s="321"/>
      <c r="P10" s="321"/>
      <c r="Q10" s="321"/>
      <c r="R10" s="18"/>
      <c r="S10" s="8"/>
      <c r="X10" s="102">
        <f t="shared" si="0"/>
        <v>43218</v>
      </c>
      <c r="Y10" s="102"/>
      <c r="Z10" s="102"/>
      <c r="AA10" s="102"/>
    </row>
    <row r="11" spans="1:33" ht="42.75" customHeight="1" x14ac:dyDescent="0.2">
      <c r="A11" s="19" t="s">
        <v>1</v>
      </c>
      <c r="B11" s="19" t="s">
        <v>2</v>
      </c>
      <c r="C11" s="20" t="s">
        <v>33</v>
      </c>
      <c r="D11" s="21" t="s">
        <v>93</v>
      </c>
      <c r="E11" s="21" t="s">
        <v>94</v>
      </c>
      <c r="F11" s="19" t="s">
        <v>34</v>
      </c>
      <c r="G11" s="19" t="s">
        <v>35</v>
      </c>
      <c r="H11" s="205" t="s">
        <v>109</v>
      </c>
      <c r="I11" s="19" t="s">
        <v>44</v>
      </c>
      <c r="J11" s="19" t="s">
        <v>3</v>
      </c>
      <c r="K11" s="19" t="s">
        <v>31</v>
      </c>
      <c r="L11" s="19" t="s">
        <v>4</v>
      </c>
      <c r="M11" s="19" t="s">
        <v>30</v>
      </c>
      <c r="N11" s="19" t="s">
        <v>19</v>
      </c>
      <c r="O11" s="19" t="s">
        <v>41</v>
      </c>
      <c r="P11" s="19" t="s">
        <v>5</v>
      </c>
      <c r="Q11" s="21" t="s">
        <v>23</v>
      </c>
      <c r="R11" s="21" t="s">
        <v>90</v>
      </c>
      <c r="S11" s="140" t="s">
        <v>27</v>
      </c>
      <c r="T11" s="140" t="s">
        <v>73</v>
      </c>
      <c r="U11" s="140" t="s">
        <v>69</v>
      </c>
      <c r="V11" s="140"/>
      <c r="W11" s="140"/>
      <c r="X11" s="102">
        <f t="shared" si="0"/>
        <v>43232</v>
      </c>
      <c r="Y11" s="102"/>
      <c r="Z11" s="102"/>
      <c r="AA11" s="102"/>
    </row>
    <row r="12" spans="1:33" ht="16.5" customHeight="1" x14ac:dyDescent="0.2">
      <c r="A12" s="23">
        <f t="shared" ref="A12:A17" si="1">A13-1</f>
        <v>43093</v>
      </c>
      <c r="B12" s="24" t="s">
        <v>6</v>
      </c>
      <c r="C12" s="208"/>
      <c r="D12" s="230"/>
      <c r="E12" s="230"/>
      <c r="F12" s="208"/>
      <c r="G12" s="209"/>
      <c r="H12" s="210"/>
      <c r="I12" s="210"/>
      <c r="J12" s="127">
        <f>IF(H12=0,G12, IF(I12=0,G12,IF(I12&lt;5,G12-I12,H12)))</f>
        <v>0</v>
      </c>
      <c r="K12" s="209"/>
      <c r="L12" s="209"/>
      <c r="M12" s="209"/>
      <c r="N12" s="209"/>
      <c r="O12" s="209"/>
      <c r="P12" s="209"/>
      <c r="Q12" s="209"/>
      <c r="R12" s="209"/>
      <c r="S12" s="194">
        <f t="shared" ref="S12:S18" si="2">H12+I12</f>
        <v>0</v>
      </c>
      <c r="T12" s="194">
        <f>+G12</f>
        <v>0</v>
      </c>
      <c r="U12" s="139" t="str">
        <f>IF(T12&gt;=S12, " ","ERROR")</f>
        <v xml:space="preserve"> </v>
      </c>
      <c r="V12" s="139"/>
      <c r="W12" s="139"/>
      <c r="X12" s="102">
        <f t="shared" si="0"/>
        <v>43246</v>
      </c>
      <c r="Y12" s="102"/>
      <c r="Z12" s="102"/>
      <c r="AA12" s="102"/>
      <c r="AB12" s="143" t="s">
        <v>52</v>
      </c>
    </row>
    <row r="13" spans="1:33" ht="16.5" customHeight="1" x14ac:dyDescent="0.2">
      <c r="A13" s="23">
        <f t="shared" si="1"/>
        <v>43094</v>
      </c>
      <c r="B13" s="24" t="s">
        <v>7</v>
      </c>
      <c r="C13" s="208"/>
      <c r="D13" s="230"/>
      <c r="E13" s="230"/>
      <c r="F13" s="208"/>
      <c r="G13" s="209"/>
      <c r="H13" s="210"/>
      <c r="I13" s="210"/>
      <c r="J13" s="50"/>
      <c r="K13" s="209"/>
      <c r="L13" s="209"/>
      <c r="M13" s="209"/>
      <c r="N13" s="209"/>
      <c r="O13" s="209"/>
      <c r="P13" s="209"/>
      <c r="Q13" s="209"/>
      <c r="R13" s="209"/>
      <c r="S13" s="194">
        <f t="shared" si="2"/>
        <v>0</v>
      </c>
      <c r="T13" s="194">
        <f t="shared" ref="T13:T18" si="3">+G13</f>
        <v>0</v>
      </c>
      <c r="U13" s="139" t="str">
        <f t="shared" ref="U13:U18" si="4">IF(T13&gt;=S13, " ","ERROR")</f>
        <v xml:space="preserve"> </v>
      </c>
      <c r="V13" s="139"/>
      <c r="W13" s="139"/>
      <c r="X13" s="102">
        <f t="shared" si="0"/>
        <v>43260</v>
      </c>
      <c r="Y13" s="102"/>
      <c r="Z13" s="102"/>
      <c r="AA13" s="102"/>
      <c r="AB13" s="143" t="s">
        <v>53</v>
      </c>
      <c r="AC13" s="119" t="s">
        <v>157</v>
      </c>
    </row>
    <row r="14" spans="1:33" ht="16.5" customHeight="1" x14ac:dyDescent="0.2">
      <c r="A14" s="23">
        <f t="shared" si="1"/>
        <v>43095</v>
      </c>
      <c r="B14" s="24" t="s">
        <v>8</v>
      </c>
      <c r="C14" s="208"/>
      <c r="D14" s="230"/>
      <c r="E14" s="230"/>
      <c r="F14" s="208"/>
      <c r="G14" s="209"/>
      <c r="H14" s="210"/>
      <c r="I14" s="210"/>
      <c r="J14" s="50"/>
      <c r="K14" s="209"/>
      <c r="L14" s="209"/>
      <c r="M14" s="209"/>
      <c r="N14" s="209"/>
      <c r="O14" s="209"/>
      <c r="P14" s="209"/>
      <c r="Q14" s="209"/>
      <c r="R14" s="209"/>
      <c r="S14" s="194">
        <f t="shared" si="2"/>
        <v>0</v>
      </c>
      <c r="T14" s="194">
        <f t="shared" si="3"/>
        <v>0</v>
      </c>
      <c r="U14" s="139" t="str">
        <f t="shared" si="4"/>
        <v xml:space="preserve"> </v>
      </c>
      <c r="V14" s="139"/>
      <c r="W14" s="139"/>
      <c r="X14" s="102">
        <f t="shared" si="0"/>
        <v>43274</v>
      </c>
      <c r="Y14" s="102"/>
      <c r="Z14" s="102"/>
      <c r="AA14" s="102"/>
      <c r="AB14" s="143" t="s">
        <v>54</v>
      </c>
    </row>
    <row r="15" spans="1:33" ht="16.5" customHeight="1" x14ac:dyDescent="0.2">
      <c r="A15" s="23">
        <f t="shared" si="1"/>
        <v>43096</v>
      </c>
      <c r="B15" s="24" t="s">
        <v>9</v>
      </c>
      <c r="C15" s="208"/>
      <c r="D15" s="230"/>
      <c r="E15" s="230"/>
      <c r="F15" s="208"/>
      <c r="G15" s="209"/>
      <c r="H15" s="210"/>
      <c r="I15" s="210"/>
      <c r="J15" s="50"/>
      <c r="K15" s="209"/>
      <c r="L15" s="209"/>
      <c r="M15" s="209"/>
      <c r="N15" s="209"/>
      <c r="O15" s="209"/>
      <c r="P15" s="209"/>
      <c r="Q15" s="209"/>
      <c r="R15" s="209"/>
      <c r="S15" s="194">
        <f t="shared" si="2"/>
        <v>0</v>
      </c>
      <c r="T15" s="194">
        <f t="shared" si="3"/>
        <v>0</v>
      </c>
      <c r="U15" s="139" t="str">
        <f t="shared" si="4"/>
        <v xml:space="preserve"> </v>
      </c>
      <c r="V15" s="139"/>
      <c r="W15" s="139"/>
      <c r="X15" s="102">
        <f t="shared" si="0"/>
        <v>43288</v>
      </c>
      <c r="Y15" s="102"/>
      <c r="Z15" s="102"/>
      <c r="AA15" s="102"/>
      <c r="AB15" s="143" t="s">
        <v>76</v>
      </c>
      <c r="AC15" s="119" t="s">
        <v>136</v>
      </c>
    </row>
    <row r="16" spans="1:33" ht="16.5" customHeight="1" x14ac:dyDescent="0.2">
      <c r="A16" s="23">
        <f t="shared" si="1"/>
        <v>43097</v>
      </c>
      <c r="B16" s="24" t="s">
        <v>10</v>
      </c>
      <c r="C16" s="208"/>
      <c r="D16" s="230"/>
      <c r="E16" s="230"/>
      <c r="F16" s="208"/>
      <c r="G16" s="209"/>
      <c r="H16" s="210"/>
      <c r="I16" s="210"/>
      <c r="J16" s="50"/>
      <c r="K16" s="209"/>
      <c r="L16" s="209"/>
      <c r="M16" s="209"/>
      <c r="N16" s="209"/>
      <c r="O16" s="209"/>
      <c r="P16" s="209"/>
      <c r="Q16" s="209"/>
      <c r="R16" s="209"/>
      <c r="S16" s="194">
        <f t="shared" si="2"/>
        <v>0</v>
      </c>
      <c r="T16" s="194">
        <f t="shared" si="3"/>
        <v>0</v>
      </c>
      <c r="U16" s="139" t="str">
        <f t="shared" si="4"/>
        <v xml:space="preserve"> </v>
      </c>
      <c r="V16" s="139"/>
      <c r="W16" s="139"/>
      <c r="X16" s="102">
        <f t="shared" si="0"/>
        <v>43302</v>
      </c>
      <c r="Y16" s="102"/>
      <c r="Z16" s="102"/>
      <c r="AA16" s="102"/>
      <c r="AB16" s="144" t="s">
        <v>77</v>
      </c>
      <c r="AC16" s="119" t="s">
        <v>158</v>
      </c>
    </row>
    <row r="17" spans="1:29" ht="16.5" customHeight="1" x14ac:dyDescent="0.2">
      <c r="A17" s="23">
        <f t="shared" si="1"/>
        <v>43098</v>
      </c>
      <c r="B17" s="24" t="s">
        <v>11</v>
      </c>
      <c r="C17" s="208"/>
      <c r="D17" s="230"/>
      <c r="E17" s="230"/>
      <c r="F17" s="208"/>
      <c r="G17" s="209"/>
      <c r="H17" s="210"/>
      <c r="I17" s="210"/>
      <c r="J17" s="128">
        <f>IF($H17=0,0,IF($I17&lt;H17,I17,$G17-$H17))</f>
        <v>0</v>
      </c>
      <c r="K17" s="209"/>
      <c r="L17" s="209"/>
      <c r="M17" s="209"/>
      <c r="N17" s="209"/>
      <c r="O17" s="209"/>
      <c r="P17" s="209"/>
      <c r="Q17" s="209"/>
      <c r="R17" s="209"/>
      <c r="S17" s="194">
        <f t="shared" si="2"/>
        <v>0</v>
      </c>
      <c r="T17" s="194">
        <f t="shared" si="3"/>
        <v>0</v>
      </c>
      <c r="U17" s="139" t="str">
        <f t="shared" si="4"/>
        <v xml:space="preserve"> </v>
      </c>
      <c r="V17" s="139"/>
      <c r="W17" s="139"/>
      <c r="X17" s="102">
        <f t="shared" si="0"/>
        <v>43316</v>
      </c>
      <c r="Y17" s="102"/>
      <c r="Z17" s="102"/>
      <c r="AA17" s="102"/>
      <c r="AB17" s="145" t="s">
        <v>48</v>
      </c>
      <c r="AC17" s="119" t="s">
        <v>159</v>
      </c>
    </row>
    <row r="18" spans="1:29" ht="16.5" customHeight="1" x14ac:dyDescent="0.2">
      <c r="A18" s="23">
        <f>A21-1</f>
        <v>43099</v>
      </c>
      <c r="B18" s="26" t="s">
        <v>12</v>
      </c>
      <c r="C18" s="208"/>
      <c r="D18" s="230"/>
      <c r="E18" s="230"/>
      <c r="F18" s="208"/>
      <c r="G18" s="209"/>
      <c r="H18" s="210"/>
      <c r="I18" s="210"/>
      <c r="J18" s="128">
        <f>G18</f>
        <v>0</v>
      </c>
      <c r="K18" s="209"/>
      <c r="L18" s="209"/>
      <c r="M18" s="209"/>
      <c r="N18" s="209"/>
      <c r="O18" s="209"/>
      <c r="P18" s="209"/>
      <c r="Q18" s="209"/>
      <c r="R18" s="209"/>
      <c r="S18" s="194">
        <f t="shared" si="2"/>
        <v>0</v>
      </c>
      <c r="T18" s="194">
        <f t="shared" si="3"/>
        <v>0</v>
      </c>
      <c r="U18" s="139" t="str">
        <f t="shared" si="4"/>
        <v xml:space="preserve"> </v>
      </c>
      <c r="V18" s="139"/>
      <c r="W18" s="139"/>
      <c r="X18" s="102">
        <f t="shared" si="0"/>
        <v>43330</v>
      </c>
      <c r="Y18" s="102"/>
      <c r="Z18" s="102"/>
      <c r="AA18" s="102"/>
      <c r="AB18" s="146" t="s">
        <v>49</v>
      </c>
      <c r="AC18" s="148" t="s">
        <v>161</v>
      </c>
    </row>
    <row r="19" spans="1:29" ht="16.5" customHeight="1" x14ac:dyDescent="0.2">
      <c r="A19" s="322" t="s">
        <v>97</v>
      </c>
      <c r="B19" s="323"/>
      <c r="C19" s="323"/>
      <c r="D19" s="323"/>
      <c r="E19" s="323"/>
      <c r="F19" s="324"/>
      <c r="G19" s="27" t="str">
        <f>IF(SUM(G12:G18)+SUM(K12:Q18)&gt;40,"OT?","")</f>
        <v/>
      </c>
      <c r="H19" s="51" t="str">
        <f>IF($U12="ERROR","ND error",IF($U13="ERROR","ND error",IF($U14="ERROR","ND error",IF($U15="ERROR","ND error",IF($U16="ERROR","ND error",IF($U17="ERROR","ND error",IF($U18="ERROR","ND error"," ")))))))</f>
        <v xml:space="preserve"> </v>
      </c>
      <c r="I19" s="52"/>
      <c r="J19" s="53"/>
      <c r="K19" s="186">
        <f t="shared" ref="K19:Q19" si="5">SUM(K12:K18)</f>
        <v>0</v>
      </c>
      <c r="L19" s="186">
        <f t="shared" si="5"/>
        <v>0</v>
      </c>
      <c r="M19" s="186">
        <f t="shared" si="5"/>
        <v>0</v>
      </c>
      <c r="N19" s="186">
        <f t="shared" si="5"/>
        <v>0</v>
      </c>
      <c r="O19" s="186">
        <f t="shared" si="5"/>
        <v>0</v>
      </c>
      <c r="P19" s="186">
        <f t="shared" si="5"/>
        <v>0</v>
      </c>
      <c r="Q19" s="186">
        <f t="shared" si="5"/>
        <v>0</v>
      </c>
      <c r="R19" s="316">
        <f>+G20+K19+L19+M19+N19+O19+P19+Q19</f>
        <v>0</v>
      </c>
      <c r="S19" s="194"/>
      <c r="T19" s="194"/>
      <c r="U19" s="139"/>
      <c r="V19" s="139"/>
      <c r="W19" s="139"/>
      <c r="X19" s="102">
        <f t="shared" si="0"/>
        <v>43344</v>
      </c>
      <c r="Y19" s="102"/>
      <c r="Z19" s="102"/>
      <c r="AA19" s="102"/>
      <c r="AB19" s="145" t="s">
        <v>50</v>
      </c>
      <c r="AC19" s="119" t="s">
        <v>160</v>
      </c>
    </row>
    <row r="20" spans="1:29" ht="14.25" customHeight="1" x14ac:dyDescent="0.2">
      <c r="A20" s="325"/>
      <c r="B20" s="326"/>
      <c r="C20" s="326"/>
      <c r="D20" s="326"/>
      <c r="E20" s="326"/>
      <c r="F20" s="327"/>
      <c r="G20" s="193">
        <f>SUM(G12:G18)</f>
        <v>0</v>
      </c>
      <c r="H20" s="28" t="s">
        <v>24</v>
      </c>
      <c r="I20" s="193">
        <f>SUM(H12:I18)</f>
        <v>0</v>
      </c>
      <c r="J20" s="193">
        <f>SUM(J12:J18)</f>
        <v>0</v>
      </c>
      <c r="K20" s="170" t="s">
        <v>13</v>
      </c>
      <c r="L20" s="170" t="s">
        <v>14</v>
      </c>
      <c r="M20" s="170" t="s">
        <v>15</v>
      </c>
      <c r="N20" s="170" t="s">
        <v>16</v>
      </c>
      <c r="O20" s="268" t="s">
        <v>141</v>
      </c>
      <c r="P20" s="170" t="s">
        <v>18</v>
      </c>
      <c r="Q20" s="32" t="s">
        <v>91</v>
      </c>
      <c r="R20" s="317"/>
      <c r="S20" s="194"/>
      <c r="T20" s="194"/>
      <c r="U20" s="139"/>
      <c r="V20" s="139"/>
      <c r="W20" s="139"/>
      <c r="X20" s="102">
        <f t="shared" si="0"/>
        <v>43358</v>
      </c>
      <c r="Y20" s="102"/>
      <c r="Z20" s="102"/>
      <c r="AA20" s="102"/>
      <c r="AB20" s="144" t="s">
        <v>78</v>
      </c>
      <c r="AC20" s="119" t="s">
        <v>162</v>
      </c>
    </row>
    <row r="21" spans="1:29" ht="16.5" customHeight="1" x14ac:dyDescent="0.2">
      <c r="A21" s="29">
        <f t="shared" ref="A21:A26" si="6">A22-1</f>
        <v>43100</v>
      </c>
      <c r="B21" s="30" t="s">
        <v>6</v>
      </c>
      <c r="C21" s="230"/>
      <c r="D21" s="230"/>
      <c r="E21" s="208"/>
      <c r="F21" s="208"/>
      <c r="G21" s="209"/>
      <c r="H21" s="210"/>
      <c r="I21" s="210"/>
      <c r="J21" s="127">
        <f>IF(H21=0,G21, IF(I21=0,G21,IF(I21&lt;5,G21-I21,H21)))</f>
        <v>0</v>
      </c>
      <c r="K21" s="209"/>
      <c r="L21" s="209"/>
      <c r="M21" s="209"/>
      <c r="N21" s="209"/>
      <c r="O21" s="209"/>
      <c r="P21" s="209"/>
      <c r="Q21" s="209"/>
      <c r="R21" s="209"/>
      <c r="S21" s="194">
        <f t="shared" ref="S21:S27" si="7">H21+I21</f>
        <v>0</v>
      </c>
      <c r="T21" s="194">
        <f>+G21</f>
        <v>0</v>
      </c>
      <c r="U21" s="139" t="str">
        <f>IF(T21&gt;=S21, " ","ERROR")</f>
        <v xml:space="preserve"> </v>
      </c>
      <c r="V21" s="139"/>
      <c r="W21" s="139"/>
      <c r="X21" s="102">
        <f t="shared" si="0"/>
        <v>43372</v>
      </c>
      <c r="Y21" s="102"/>
      <c r="Z21" s="102"/>
      <c r="AA21" s="102"/>
      <c r="AB21" s="143" t="s">
        <v>52</v>
      </c>
      <c r="AC21" s="119" t="s">
        <v>146</v>
      </c>
    </row>
    <row r="22" spans="1:29" ht="16.5" customHeight="1" x14ac:dyDescent="0.2">
      <c r="A22" s="23">
        <f t="shared" si="6"/>
        <v>43101</v>
      </c>
      <c r="B22" s="24" t="s">
        <v>7</v>
      </c>
      <c r="C22" s="230"/>
      <c r="D22" s="230"/>
      <c r="E22" s="208"/>
      <c r="F22" s="208"/>
      <c r="G22" s="209"/>
      <c r="H22" s="210"/>
      <c r="I22" s="210"/>
      <c r="J22" s="50" t="s">
        <v>0</v>
      </c>
      <c r="K22" s="209"/>
      <c r="L22" s="209"/>
      <c r="M22" s="209"/>
      <c r="N22" s="209"/>
      <c r="O22" s="209"/>
      <c r="P22" s="209"/>
      <c r="Q22" s="209"/>
      <c r="R22" s="209"/>
      <c r="S22" s="194">
        <f t="shared" si="7"/>
        <v>0</v>
      </c>
      <c r="T22" s="194">
        <f t="shared" ref="T22:T27" si="8">+G22</f>
        <v>0</v>
      </c>
      <c r="U22" s="139" t="str">
        <f t="shared" ref="U22:U27" si="9">IF(T22&gt;=S22, " ","ERROR")</f>
        <v xml:space="preserve"> </v>
      </c>
      <c r="V22" s="139"/>
      <c r="W22" s="139"/>
      <c r="X22" s="102">
        <f t="shared" si="0"/>
        <v>43386</v>
      </c>
      <c r="Y22" s="102"/>
      <c r="Z22" s="102"/>
      <c r="AA22" s="102"/>
      <c r="AB22" s="143" t="s">
        <v>53</v>
      </c>
      <c r="AC22" s="119" t="s">
        <v>147</v>
      </c>
    </row>
    <row r="23" spans="1:29" ht="16.5" customHeight="1" x14ac:dyDescent="0.2">
      <c r="A23" s="23">
        <f t="shared" si="6"/>
        <v>43102</v>
      </c>
      <c r="B23" s="24" t="s">
        <v>8</v>
      </c>
      <c r="C23" s="230"/>
      <c r="D23" s="230"/>
      <c r="E23" s="208"/>
      <c r="F23" s="208"/>
      <c r="G23" s="209"/>
      <c r="H23" s="210"/>
      <c r="I23" s="210"/>
      <c r="J23" s="50" t="s">
        <v>0</v>
      </c>
      <c r="K23" s="209"/>
      <c r="L23" s="209"/>
      <c r="M23" s="209"/>
      <c r="N23" s="209"/>
      <c r="O23" s="209"/>
      <c r="P23" s="209"/>
      <c r="Q23" s="209"/>
      <c r="R23" s="209"/>
      <c r="S23" s="194">
        <f t="shared" si="7"/>
        <v>0</v>
      </c>
      <c r="T23" s="194">
        <f t="shared" si="8"/>
        <v>0</v>
      </c>
      <c r="U23" s="139" t="str">
        <f t="shared" si="9"/>
        <v xml:space="preserve"> </v>
      </c>
      <c r="V23" s="139"/>
      <c r="W23" s="139"/>
      <c r="X23" s="102">
        <f t="shared" si="0"/>
        <v>43400</v>
      </c>
      <c r="Y23" s="102"/>
      <c r="Z23" s="102"/>
      <c r="AA23" s="102"/>
      <c r="AB23" s="143" t="s">
        <v>54</v>
      </c>
    </row>
    <row r="24" spans="1:29" ht="16.5" customHeight="1" x14ac:dyDescent="0.2">
      <c r="A24" s="23">
        <f t="shared" si="6"/>
        <v>43103</v>
      </c>
      <c r="B24" s="24" t="s">
        <v>9</v>
      </c>
      <c r="C24" s="230"/>
      <c r="D24" s="230"/>
      <c r="E24" s="208"/>
      <c r="F24" s="208"/>
      <c r="G24" s="209"/>
      <c r="H24" s="210"/>
      <c r="I24" s="210"/>
      <c r="J24" s="50" t="s">
        <v>0</v>
      </c>
      <c r="K24" s="209"/>
      <c r="L24" s="209"/>
      <c r="M24" s="209"/>
      <c r="N24" s="209"/>
      <c r="O24" s="209"/>
      <c r="P24" s="209"/>
      <c r="Q24" s="209"/>
      <c r="R24" s="209"/>
      <c r="S24" s="194">
        <f t="shared" si="7"/>
        <v>0</v>
      </c>
      <c r="T24" s="194">
        <f t="shared" si="8"/>
        <v>0</v>
      </c>
      <c r="U24" s="139" t="str">
        <f t="shared" si="9"/>
        <v xml:space="preserve"> </v>
      </c>
      <c r="V24" s="139"/>
      <c r="W24" s="139"/>
      <c r="X24" s="102">
        <f t="shared" si="0"/>
        <v>43414</v>
      </c>
      <c r="Y24" s="102"/>
      <c r="Z24" s="102"/>
      <c r="AA24" s="102"/>
      <c r="AB24" s="143" t="s">
        <v>76</v>
      </c>
      <c r="AC24" s="119" t="s">
        <v>138</v>
      </c>
    </row>
    <row r="25" spans="1:29" ht="16.5" customHeight="1" x14ac:dyDescent="0.2">
      <c r="A25" s="23">
        <f t="shared" si="6"/>
        <v>43104</v>
      </c>
      <c r="B25" s="24" t="s">
        <v>10</v>
      </c>
      <c r="C25" s="230"/>
      <c r="D25" s="230"/>
      <c r="E25" s="208"/>
      <c r="F25" s="208"/>
      <c r="G25" s="209"/>
      <c r="H25" s="210"/>
      <c r="I25" s="210"/>
      <c r="J25" s="50"/>
      <c r="K25" s="209"/>
      <c r="L25" s="209"/>
      <c r="M25" s="209"/>
      <c r="N25" s="209"/>
      <c r="O25" s="209"/>
      <c r="P25" s="209"/>
      <c r="Q25" s="209"/>
      <c r="R25" s="209"/>
      <c r="S25" s="194">
        <f t="shared" si="7"/>
        <v>0</v>
      </c>
      <c r="T25" s="194">
        <f t="shared" si="8"/>
        <v>0</v>
      </c>
      <c r="U25" s="139" t="str">
        <f t="shared" si="9"/>
        <v xml:space="preserve"> </v>
      </c>
      <c r="V25" s="139"/>
      <c r="W25" s="139"/>
      <c r="X25" s="102">
        <f>+X24+14</f>
        <v>43428</v>
      </c>
      <c r="Y25" s="102"/>
      <c r="Z25" s="102"/>
      <c r="AA25" s="102"/>
    </row>
    <row r="26" spans="1:29" ht="16.5" customHeight="1" x14ac:dyDescent="0.2">
      <c r="A26" s="23">
        <f t="shared" si="6"/>
        <v>43105</v>
      </c>
      <c r="B26" s="24" t="s">
        <v>11</v>
      </c>
      <c r="C26" s="230"/>
      <c r="D26" s="230"/>
      <c r="E26" s="208"/>
      <c r="F26" s="208"/>
      <c r="G26" s="209"/>
      <c r="H26" s="210"/>
      <c r="I26" s="210"/>
      <c r="J26" s="128">
        <f>IF($H26=0,0,IF($I26&lt;H26,I26,G26-$H26))</f>
        <v>0</v>
      </c>
      <c r="K26" s="209"/>
      <c r="L26" s="209"/>
      <c r="M26" s="209"/>
      <c r="N26" s="209"/>
      <c r="O26" s="209"/>
      <c r="P26" s="209"/>
      <c r="Q26" s="209"/>
      <c r="R26" s="209"/>
      <c r="S26" s="194">
        <f t="shared" si="7"/>
        <v>0</v>
      </c>
      <c r="T26" s="194">
        <f t="shared" si="8"/>
        <v>0</v>
      </c>
      <c r="U26" s="139" t="str">
        <f t="shared" si="9"/>
        <v xml:space="preserve"> </v>
      </c>
      <c r="V26" s="139"/>
      <c r="W26" s="139"/>
      <c r="X26" s="102">
        <f t="shared" si="0"/>
        <v>43442</v>
      </c>
      <c r="Y26" s="102"/>
      <c r="Z26" s="227"/>
      <c r="AA26" s="102"/>
    </row>
    <row r="27" spans="1:29" ht="16.5" customHeight="1" x14ac:dyDescent="0.2">
      <c r="A27" s="23">
        <f>Q2</f>
        <v>43106</v>
      </c>
      <c r="B27" s="26" t="s">
        <v>12</v>
      </c>
      <c r="C27" s="230"/>
      <c r="D27" s="230"/>
      <c r="E27" s="208"/>
      <c r="F27" s="208"/>
      <c r="G27" s="209"/>
      <c r="H27" s="210"/>
      <c r="I27" s="210"/>
      <c r="J27" s="128">
        <f>G27</f>
        <v>0</v>
      </c>
      <c r="K27" s="209"/>
      <c r="L27" s="209"/>
      <c r="M27" s="209"/>
      <c r="N27" s="209"/>
      <c r="O27" s="209"/>
      <c r="P27" s="209"/>
      <c r="Q27" s="209"/>
      <c r="R27" s="209"/>
      <c r="S27" s="194">
        <f t="shared" si="7"/>
        <v>0</v>
      </c>
      <c r="T27" s="194">
        <f t="shared" si="8"/>
        <v>0</v>
      </c>
      <c r="U27" s="139" t="str">
        <f t="shared" si="9"/>
        <v xml:space="preserve"> </v>
      </c>
      <c r="V27" s="139"/>
      <c r="W27" s="139"/>
      <c r="X27" s="102">
        <f t="shared" si="0"/>
        <v>43456</v>
      </c>
      <c r="Y27" s="102"/>
      <c r="Z27" s="228"/>
      <c r="AA27" s="102"/>
      <c r="AB27" s="162" t="s">
        <v>145</v>
      </c>
      <c r="AC27" s="22" t="s">
        <v>144</v>
      </c>
    </row>
    <row r="28" spans="1:29" ht="16.5" customHeight="1" x14ac:dyDescent="0.2">
      <c r="A28" s="322" t="s">
        <v>98</v>
      </c>
      <c r="B28" s="328"/>
      <c r="C28" s="328"/>
      <c r="D28" s="328"/>
      <c r="E28" s="328"/>
      <c r="F28" s="329"/>
      <c r="G28" s="27" t="str">
        <f>IF(SUM(G21:G27)+SUM(K21:Q27)&gt;40,"OT?","")</f>
        <v/>
      </c>
      <c r="H28" s="51" t="str">
        <f>IF($U27="ERROR","ND error",IF($U21="ERROR","ND error",IF($U22="ERROR","ND error",IF($U23="ERROR","ND error",IF($U24="ERROR","ND error",IF($U25="ERROR","ND error",IF($U26="ERROR","ND error"," ")))))))</f>
        <v xml:space="preserve"> </v>
      </c>
      <c r="I28" s="52"/>
      <c r="J28" s="54"/>
      <c r="K28" s="186">
        <f>SUM(K21:K27)</f>
        <v>0</v>
      </c>
      <c r="L28" s="186">
        <f t="shared" ref="L28:Q28" si="10">SUM(L21:L27)</f>
        <v>0</v>
      </c>
      <c r="M28" s="186">
        <f>SUM(M21:M27)</f>
        <v>0</v>
      </c>
      <c r="N28" s="186">
        <f t="shared" si="10"/>
        <v>0</v>
      </c>
      <c r="O28" s="186">
        <f t="shared" si="10"/>
        <v>0</v>
      </c>
      <c r="P28" s="186">
        <f t="shared" si="10"/>
        <v>0</v>
      </c>
      <c r="Q28" s="186">
        <f t="shared" si="10"/>
        <v>0</v>
      </c>
      <c r="R28" s="316">
        <f>G29+K28+L28+M28+N28+O28+P28+Q28</f>
        <v>0</v>
      </c>
      <c r="S28" s="118"/>
      <c r="T28" s="119"/>
      <c r="U28" s="119"/>
      <c r="V28" s="119"/>
      <c r="W28" s="119"/>
      <c r="X28" s="102">
        <f t="shared" si="0"/>
        <v>43470</v>
      </c>
      <c r="Y28" s="102"/>
      <c r="Z28" s="228" t="s">
        <v>82</v>
      </c>
      <c r="AA28" s="102"/>
      <c r="AB28" s="162"/>
    </row>
    <row r="29" spans="1:29" ht="16.5" customHeight="1" thickBot="1" x14ac:dyDescent="0.25">
      <c r="A29" s="330"/>
      <c r="B29" s="331"/>
      <c r="C29" s="331"/>
      <c r="D29" s="331"/>
      <c r="E29" s="331"/>
      <c r="F29" s="332"/>
      <c r="G29" s="192">
        <f>SUM(G21:G27)</f>
        <v>0</v>
      </c>
      <c r="H29" s="55" t="s">
        <v>24</v>
      </c>
      <c r="I29" s="190">
        <f>SUM(H21:I27)</f>
        <v>0</v>
      </c>
      <c r="J29" s="191">
        <f>SUM(J21:J27)</f>
        <v>0</v>
      </c>
      <c r="K29" s="169" t="str">
        <f t="shared" ref="K29:P29" si="11">+K20</f>
        <v>VN</v>
      </c>
      <c r="L29" s="169" t="str">
        <f t="shared" si="11"/>
        <v>SL</v>
      </c>
      <c r="M29" s="169" t="str">
        <f t="shared" si="11"/>
        <v>PH</v>
      </c>
      <c r="N29" s="169" t="str">
        <f t="shared" si="11"/>
        <v>LH</v>
      </c>
      <c r="O29" s="169" t="str">
        <f t="shared" si="11"/>
        <v>CT</v>
      </c>
      <c r="P29" s="169" t="str">
        <f t="shared" si="11"/>
        <v>SU</v>
      </c>
      <c r="Q29" s="32" t="s">
        <v>92</v>
      </c>
      <c r="R29" s="318"/>
      <c r="S29" s="118"/>
      <c r="T29" s="119"/>
      <c r="U29" s="119"/>
      <c r="V29" s="119"/>
      <c r="W29" s="119"/>
      <c r="X29" s="102">
        <f t="shared" si="0"/>
        <v>43484</v>
      </c>
      <c r="Y29" s="102"/>
      <c r="Z29" s="228" t="s">
        <v>83</v>
      </c>
      <c r="AA29" s="102"/>
      <c r="AB29" s="162"/>
    </row>
    <row r="30" spans="1:29" ht="16.5" customHeight="1" x14ac:dyDescent="0.2">
      <c r="A30" s="303" t="s">
        <v>40</v>
      </c>
      <c r="B30" s="304"/>
      <c r="C30" s="304"/>
      <c r="D30" s="304"/>
      <c r="E30" s="304"/>
      <c r="F30" s="304"/>
      <c r="G30" s="304"/>
      <c r="H30" s="305"/>
      <c r="I30" s="187">
        <f>I20+I29</f>
        <v>0</v>
      </c>
      <c r="J30" s="188">
        <f>J20+J29</f>
        <v>0</v>
      </c>
      <c r="K30" s="188">
        <f t="shared" ref="K30:Q30" si="12">K19+K28</f>
        <v>0</v>
      </c>
      <c r="L30" s="188">
        <f t="shared" si="12"/>
        <v>0</v>
      </c>
      <c r="M30" s="188">
        <f t="shared" si="12"/>
        <v>0</v>
      </c>
      <c r="N30" s="188">
        <f t="shared" si="12"/>
        <v>0</v>
      </c>
      <c r="O30" s="188">
        <f t="shared" si="12"/>
        <v>0</v>
      </c>
      <c r="P30" s="188">
        <f t="shared" si="12"/>
        <v>0</v>
      </c>
      <c r="Q30" s="189">
        <f t="shared" si="12"/>
        <v>0</v>
      </c>
      <c r="R30" s="295">
        <f>+R19+R28</f>
        <v>0</v>
      </c>
      <c r="S30" s="118"/>
      <c r="T30" s="119"/>
      <c r="U30" s="119"/>
      <c r="V30" s="119"/>
      <c r="W30" s="119"/>
      <c r="X30" s="102">
        <f t="shared" si="0"/>
        <v>43498</v>
      </c>
      <c r="Y30" s="102"/>
      <c r="Z30" s="228" t="s">
        <v>84</v>
      </c>
      <c r="AA30" s="102"/>
      <c r="AB30" s="162"/>
    </row>
    <row r="31" spans="1:29" ht="15.75" customHeight="1" thickBot="1" x14ac:dyDescent="0.25">
      <c r="A31" s="306"/>
      <c r="B31" s="307"/>
      <c r="C31" s="307"/>
      <c r="D31" s="307"/>
      <c r="E31" s="307"/>
      <c r="F31" s="307"/>
      <c r="G31" s="307"/>
      <c r="H31" s="308"/>
      <c r="I31" s="34" t="s">
        <v>37</v>
      </c>
      <c r="J31" s="35" t="s">
        <v>25</v>
      </c>
      <c r="K31" s="35" t="s">
        <v>13</v>
      </c>
      <c r="L31" s="35" t="s">
        <v>14</v>
      </c>
      <c r="M31" s="35" t="s">
        <v>15</v>
      </c>
      <c r="N31" s="35" t="s">
        <v>16</v>
      </c>
      <c r="O31" s="35" t="s">
        <v>141</v>
      </c>
      <c r="P31" s="35" t="s">
        <v>18</v>
      </c>
      <c r="Q31" s="36"/>
      <c r="R31" s="296"/>
      <c r="S31" s="8"/>
      <c r="X31" s="22"/>
      <c r="Y31" s="102"/>
      <c r="Z31" s="228" t="s">
        <v>85</v>
      </c>
      <c r="AA31" s="102"/>
      <c r="AB31" s="162"/>
    </row>
    <row r="32" spans="1:29" ht="15.75" customHeight="1" x14ac:dyDescent="0.2">
      <c r="A32" s="238"/>
      <c r="B32" s="247"/>
      <c r="C32" s="247"/>
      <c r="D32" s="247"/>
      <c r="E32" s="247"/>
      <c r="F32" s="247"/>
      <c r="G32" s="247"/>
      <c r="H32" s="247"/>
      <c r="I32" s="247"/>
      <c r="J32" s="248"/>
      <c r="K32" s="236"/>
      <c r="L32" s="236"/>
      <c r="M32" s="236"/>
      <c r="N32" s="236"/>
      <c r="O32" s="236"/>
      <c r="P32" s="236"/>
      <c r="Q32" s="236"/>
      <c r="R32" s="297" t="s">
        <v>42</v>
      </c>
      <c r="S32" s="8"/>
      <c r="X32" s="22"/>
      <c r="Y32" s="102"/>
      <c r="Z32" s="228" t="s">
        <v>86</v>
      </c>
      <c r="AA32" s="102"/>
      <c r="AB32" s="162"/>
    </row>
    <row r="33" spans="1:32" ht="33.75" customHeight="1" thickBot="1" x14ac:dyDescent="0.25">
      <c r="B33" s="319" t="str">
        <f>IF(Q2 =X2, +AC13, IF(Q2=X3, +AC16,IF(Q2=X4,"",IF(Q2=X13,+AC17,IF(Q2=X15,+AC18,IF(Q2=X20,+AC19,IF(Q2=X25,+AC20,IF(Q2=X28,+AC22,""))))))))</f>
        <v>Did you work on 12/24, Christmas Eve OR 12/25, Christmas Day OR 12/31, New Year's Eve; OR 1/1, New Year's Day?;  YES  OR  NO  (Please Circle)</v>
      </c>
      <c r="C33" s="319"/>
      <c r="D33" s="319"/>
      <c r="E33" s="319"/>
      <c r="F33" s="319"/>
      <c r="G33" s="319"/>
      <c r="H33" s="319"/>
      <c r="I33" s="319"/>
      <c r="J33" s="319"/>
      <c r="K33" s="319"/>
      <c r="L33" s="319"/>
      <c r="M33" s="238"/>
      <c r="N33" s="238"/>
      <c r="O33" s="238"/>
      <c r="P33" s="238"/>
      <c r="Q33" s="238"/>
      <c r="R33" s="298"/>
      <c r="S33" s="22" t="s">
        <v>74</v>
      </c>
      <c r="X33" s="22"/>
      <c r="Y33" s="102"/>
      <c r="Z33" s="228" t="s">
        <v>87</v>
      </c>
      <c r="AA33" s="102"/>
      <c r="AB33" s="162"/>
    </row>
    <row r="34" spans="1:32" ht="15" customHeight="1" x14ac:dyDescent="0.2">
      <c r="A34" s="6"/>
      <c r="B34" s="244" t="str">
        <f>IF(R28&lt;=40.05, IF(R19&lt;=40.05, "", "Overtime default is compensatory leave, Vice Chancellor of Admin &amp; Finance approval required for pay."), "Overtime default is compensatory leave, Vice Chancellor of Admin &amp; Finance approval required for pay.")</f>
        <v/>
      </c>
      <c r="C34" s="57"/>
      <c r="D34" s="57"/>
      <c r="E34" s="57"/>
      <c r="F34" s="57"/>
      <c r="G34" s="57"/>
      <c r="H34" s="57"/>
      <c r="I34" s="57"/>
      <c r="J34" s="57"/>
      <c r="K34" s="57"/>
      <c r="L34" s="57"/>
      <c r="M34" s="138"/>
      <c r="N34" s="199"/>
      <c r="O34" s="199"/>
      <c r="P34" s="138"/>
      <c r="Q34" s="138"/>
      <c r="R34" s="138"/>
      <c r="S34" s="8" t="s">
        <v>75</v>
      </c>
      <c r="T34" s="22">
        <f>IF($R$19&lt;=40, 0, $R$19-40)</f>
        <v>0</v>
      </c>
      <c r="X34" s="22"/>
      <c r="Y34" s="22"/>
      <c r="Z34" s="228" t="s">
        <v>89</v>
      </c>
      <c r="AA34" s="22"/>
      <c r="AB34" s="102"/>
      <c r="AC34" s="102"/>
      <c r="AD34" s="228" t="s">
        <v>88</v>
      </c>
      <c r="AE34" s="102"/>
      <c r="AF34" s="162"/>
    </row>
    <row r="35" spans="1:32" ht="15" customHeight="1" x14ac:dyDescent="0.2">
      <c r="A35" s="10"/>
      <c r="B35" s="246" t="str">
        <f>IF(R19=G20, "", IF(R19&lt;=40, "", "Review reported paid leave in week 1; the use of paid leave should not exceed the 40 hour work week."))</f>
        <v/>
      </c>
      <c r="C35" s="245"/>
      <c r="D35" s="245"/>
      <c r="E35" s="245"/>
      <c r="F35" s="245"/>
      <c r="G35" s="245"/>
      <c r="H35" s="245"/>
      <c r="I35" s="245"/>
      <c r="J35" s="245"/>
      <c r="K35" s="245"/>
      <c r="L35" s="240"/>
      <c r="M35" s="241"/>
      <c r="N35" s="138"/>
      <c r="O35" s="8"/>
      <c r="T35" s="102"/>
      <c r="U35"/>
      <c r="V35"/>
      <c r="W35"/>
      <c r="Z35" s="228" t="s">
        <v>23</v>
      </c>
      <c r="AA35" s="102"/>
      <c r="AB35" s="162"/>
    </row>
    <row r="36" spans="1:32" ht="14.25" x14ac:dyDescent="0.2">
      <c r="A36" s="141" t="s">
        <v>163</v>
      </c>
      <c r="B36" s="246" t="str">
        <f>IF(R28=G29, "", IF(R28&lt;=40, "", "Review reported paid leave in week 2; the use of paid leave should not exceed the 40 hour work week."))</f>
        <v/>
      </c>
      <c r="C36" s="245"/>
      <c r="D36" s="245"/>
      <c r="E36" s="245"/>
      <c r="F36" s="245"/>
      <c r="G36" s="245"/>
      <c r="H36" s="245"/>
      <c r="I36" s="245"/>
      <c r="J36" s="245"/>
      <c r="K36" s="245"/>
      <c r="L36" s="242"/>
      <c r="M36" s="243"/>
      <c r="N36" s="138"/>
      <c r="T36" s="103"/>
      <c r="U36" s="102"/>
      <c r="V36" s="102"/>
      <c r="W36" s="102"/>
      <c r="X36" s="102"/>
      <c r="Y36" s="102"/>
      <c r="Z36" s="22"/>
      <c r="AA36" s="102"/>
      <c r="AB36" s="162"/>
    </row>
    <row r="37" spans="1:32" ht="12.75" customHeight="1" x14ac:dyDescent="0.2">
      <c r="A37" s="142" t="s">
        <v>148</v>
      </c>
      <c r="B37" s="10"/>
      <c r="C37" s="10"/>
      <c r="D37" s="10"/>
      <c r="E37" s="10"/>
      <c r="F37" s="10"/>
      <c r="G37" s="10"/>
      <c r="H37" s="10"/>
      <c r="I37" s="10"/>
      <c r="J37" s="138"/>
      <c r="K37" s="138"/>
      <c r="L37" s="241"/>
      <c r="M37" s="241"/>
      <c r="N37" s="138"/>
      <c r="T37" s="103"/>
      <c r="U37" s="103"/>
      <c r="V37" s="229"/>
      <c r="W37" s="103"/>
      <c r="X37" s="22"/>
      <c r="Y37" s="22"/>
      <c r="Z37" s="22"/>
      <c r="AA37" s="22"/>
    </row>
    <row r="38" spans="1:32" x14ac:dyDescent="0.2">
      <c r="A38" s="58"/>
      <c r="B38" s="10"/>
      <c r="C38" s="10"/>
      <c r="D38" s="10"/>
      <c r="E38" s="10"/>
      <c r="F38" s="10"/>
      <c r="G38" s="10"/>
      <c r="H38" s="10"/>
      <c r="I38" s="10"/>
      <c r="J38" s="138"/>
      <c r="K38" s="138"/>
      <c r="L38" s="138"/>
      <c r="M38" s="138"/>
      <c r="N38" s="138"/>
      <c r="T38" s="103"/>
      <c r="U38" s="103"/>
      <c r="V38" s="229"/>
      <c r="W38" s="103"/>
      <c r="X38" s="22"/>
      <c r="Y38" s="22"/>
      <c r="Z38" s="103"/>
      <c r="AA38" s="22"/>
    </row>
    <row r="39" spans="1:32" ht="19.5" customHeight="1" x14ac:dyDescent="0.2">
      <c r="A39" s="58"/>
      <c r="B39" s="10"/>
      <c r="C39" s="10"/>
      <c r="D39" s="10"/>
      <c r="E39" s="10"/>
      <c r="F39" s="10"/>
      <c r="G39" s="10"/>
      <c r="H39" s="10"/>
      <c r="I39" s="10"/>
      <c r="J39" s="138"/>
      <c r="K39" s="138"/>
      <c r="L39" s="138"/>
      <c r="M39" s="138"/>
      <c r="N39" s="138"/>
      <c r="O39" s="138"/>
      <c r="P39" s="138"/>
      <c r="Q39" s="138"/>
      <c r="R39" s="138"/>
      <c r="X39" s="103"/>
      <c r="Y39" s="103"/>
      <c r="Z39" s="103"/>
      <c r="AA39" s="103"/>
      <c r="AC39" s="121"/>
    </row>
    <row r="40" spans="1:32" s="60" customFormat="1" ht="12.75" customHeight="1" x14ac:dyDescent="0.25">
      <c r="A40" s="334" t="s">
        <v>45</v>
      </c>
      <c r="B40" s="334"/>
      <c r="C40" s="334"/>
      <c r="D40" s="334"/>
      <c r="E40" s="334"/>
      <c r="F40" s="334"/>
      <c r="G40" s="334"/>
      <c r="H40" s="334"/>
      <c r="I40" s="334"/>
      <c r="J40" s="334"/>
      <c r="K40" s="334"/>
      <c r="L40" s="334"/>
      <c r="M40" s="334"/>
      <c r="N40" s="334"/>
      <c r="O40" s="334"/>
      <c r="P40" s="334"/>
      <c r="Q40" s="334"/>
      <c r="R40" s="334"/>
      <c r="X40" s="103"/>
      <c r="Y40" s="103"/>
      <c r="Z40" s="103"/>
      <c r="AA40" s="103"/>
    </row>
    <row r="41" spans="1:32" s="60" customFormat="1" ht="12.75" customHeight="1" x14ac:dyDescent="0.2">
      <c r="A41" s="346" t="s">
        <v>149</v>
      </c>
      <c r="B41" s="346"/>
      <c r="C41" s="346"/>
      <c r="D41" s="346"/>
      <c r="E41" s="346"/>
      <c r="F41" s="346"/>
      <c r="G41" s="346"/>
      <c r="H41" s="346"/>
      <c r="I41" s="346"/>
      <c r="J41" s="346"/>
      <c r="K41" s="346"/>
      <c r="L41" s="346"/>
      <c r="M41" s="346"/>
      <c r="N41" s="346"/>
      <c r="O41" s="346"/>
      <c r="P41" s="346"/>
      <c r="Q41" s="346"/>
      <c r="R41" s="346"/>
      <c r="X41" s="103"/>
      <c r="Y41" s="103"/>
      <c r="Z41" s="103"/>
      <c r="AA41" s="103"/>
    </row>
    <row r="42" spans="1:32" s="60" customFormat="1" ht="12.75" customHeight="1" x14ac:dyDescent="0.2">
      <c r="A42" s="346"/>
      <c r="B42" s="346"/>
      <c r="C42" s="346"/>
      <c r="D42" s="346"/>
      <c r="E42" s="346"/>
      <c r="F42" s="346"/>
      <c r="G42" s="346"/>
      <c r="H42" s="346"/>
      <c r="I42" s="346"/>
      <c r="J42" s="346"/>
      <c r="K42" s="346"/>
      <c r="L42" s="346"/>
      <c r="M42" s="346"/>
      <c r="N42" s="346"/>
      <c r="O42" s="346"/>
      <c r="P42" s="346"/>
      <c r="Q42" s="346"/>
      <c r="R42" s="346"/>
      <c r="X42" s="103"/>
      <c r="Y42" s="103"/>
      <c r="Z42" s="103"/>
      <c r="AA42" s="103"/>
    </row>
    <row r="43" spans="1:32" s="60" customFormat="1" ht="12.75" customHeight="1" x14ac:dyDescent="0.2">
      <c r="A43" s="343" t="s">
        <v>142</v>
      </c>
      <c r="B43" s="343"/>
      <c r="C43" s="343"/>
      <c r="D43" s="343"/>
      <c r="E43" s="343"/>
      <c r="F43" s="343"/>
      <c r="G43" s="343"/>
      <c r="H43" s="343"/>
      <c r="I43" s="343"/>
      <c r="J43" s="343"/>
      <c r="K43" s="343"/>
      <c r="L43" s="343"/>
      <c r="M43" s="343"/>
      <c r="N43" s="343"/>
      <c r="O43" s="343"/>
      <c r="P43" s="343"/>
      <c r="Q43" s="343"/>
      <c r="R43" s="343"/>
      <c r="X43" s="103"/>
      <c r="Y43" s="103"/>
      <c r="Z43" s="103"/>
      <c r="AA43" s="103"/>
    </row>
    <row r="44" spans="1:32" s="60" customFormat="1" ht="12.75" customHeight="1" x14ac:dyDescent="0.2">
      <c r="A44" s="343"/>
      <c r="B44" s="343"/>
      <c r="C44" s="343"/>
      <c r="D44" s="343"/>
      <c r="E44" s="343"/>
      <c r="F44" s="343"/>
      <c r="G44" s="343"/>
      <c r="H44" s="343"/>
      <c r="I44" s="343"/>
      <c r="J44" s="343"/>
      <c r="K44" s="343"/>
      <c r="L44" s="343"/>
      <c r="M44" s="343"/>
      <c r="N44" s="343"/>
      <c r="O44" s="343"/>
      <c r="P44" s="343"/>
      <c r="Q44" s="343"/>
      <c r="R44" s="343"/>
      <c r="X44" s="103"/>
      <c r="Y44" s="103"/>
      <c r="Z44" s="103"/>
      <c r="AA44" s="103"/>
    </row>
    <row r="45" spans="1:32" s="60" customFormat="1" x14ac:dyDescent="0.2">
      <c r="A45" s="346" t="s">
        <v>143</v>
      </c>
      <c r="B45" s="346"/>
      <c r="C45" s="346"/>
      <c r="D45" s="346"/>
      <c r="E45" s="346"/>
      <c r="F45" s="346"/>
      <c r="G45" s="346"/>
      <c r="H45" s="346"/>
      <c r="I45" s="346"/>
      <c r="J45" s="346"/>
      <c r="K45" s="346"/>
      <c r="L45" s="346"/>
      <c r="M45" s="346"/>
      <c r="N45" s="346"/>
      <c r="O45" s="346"/>
      <c r="P45" s="346"/>
      <c r="Q45" s="346"/>
      <c r="R45" s="346"/>
      <c r="X45" s="103"/>
      <c r="Y45" s="103"/>
      <c r="Z45" s="103"/>
      <c r="AA45" s="103"/>
    </row>
    <row r="46" spans="1:32" s="60" customFormat="1" x14ac:dyDescent="0.2">
      <c r="A46" s="346"/>
      <c r="B46" s="346"/>
      <c r="C46" s="346"/>
      <c r="D46" s="346"/>
      <c r="E46" s="346"/>
      <c r="F46" s="346"/>
      <c r="G46" s="346"/>
      <c r="H46" s="346"/>
      <c r="I46" s="346"/>
      <c r="J46" s="346"/>
      <c r="K46" s="346"/>
      <c r="L46" s="346"/>
      <c r="M46" s="346"/>
      <c r="N46" s="346"/>
      <c r="O46" s="346"/>
      <c r="P46" s="346"/>
      <c r="Q46" s="346"/>
      <c r="R46" s="346"/>
      <c r="X46" s="103"/>
      <c r="Y46" s="103"/>
      <c r="Z46" s="103"/>
      <c r="AA46" s="103"/>
    </row>
    <row r="47" spans="1:32" s="60" customFormat="1" ht="12.75" customHeight="1" x14ac:dyDescent="0.2">
      <c r="A47" s="346"/>
      <c r="B47" s="346"/>
      <c r="C47" s="346"/>
      <c r="D47" s="346"/>
      <c r="E47" s="346"/>
      <c r="F47" s="346"/>
      <c r="G47" s="346"/>
      <c r="H47" s="346"/>
      <c r="I47" s="346"/>
      <c r="J47" s="346"/>
      <c r="K47" s="346"/>
      <c r="L47" s="346"/>
      <c r="M47" s="346"/>
      <c r="N47" s="346"/>
      <c r="O47" s="346"/>
      <c r="P47" s="346"/>
      <c r="Q47" s="346"/>
      <c r="R47" s="346"/>
      <c r="X47" s="103"/>
      <c r="Y47" s="103"/>
      <c r="Z47" s="103"/>
      <c r="AA47" s="103"/>
    </row>
    <row r="48" spans="1:32" s="60" customFormat="1" ht="14.25" customHeight="1" x14ac:dyDescent="0.2">
      <c r="A48" s="333" t="s">
        <v>135</v>
      </c>
      <c r="B48" s="333"/>
      <c r="C48" s="333"/>
      <c r="D48" s="333"/>
      <c r="E48" s="333"/>
      <c r="F48" s="333"/>
      <c r="G48" s="333"/>
      <c r="H48" s="333"/>
      <c r="I48" s="333"/>
      <c r="J48" s="333"/>
      <c r="K48" s="333"/>
      <c r="L48" s="333"/>
      <c r="M48" s="333"/>
      <c r="N48" s="333"/>
      <c r="O48" s="333"/>
      <c r="P48" s="333"/>
      <c r="Q48" s="333"/>
      <c r="R48" s="333"/>
      <c r="X48" s="103"/>
      <c r="Y48" s="103"/>
      <c r="Z48" s="103"/>
      <c r="AA48" s="103"/>
    </row>
    <row r="49" spans="1:47" s="60" customFormat="1" ht="12" customHeight="1" x14ac:dyDescent="0.2">
      <c r="A49" s="333"/>
      <c r="B49" s="333"/>
      <c r="C49" s="333"/>
      <c r="D49" s="333"/>
      <c r="E49" s="333"/>
      <c r="F49" s="333"/>
      <c r="G49" s="333"/>
      <c r="H49" s="333"/>
      <c r="I49" s="333"/>
      <c r="J49" s="333"/>
      <c r="K49" s="333"/>
      <c r="L49" s="333"/>
      <c r="M49" s="333"/>
      <c r="N49" s="333"/>
      <c r="O49" s="333"/>
      <c r="P49" s="333"/>
      <c r="Q49" s="333"/>
      <c r="R49" s="333"/>
      <c r="X49" s="234"/>
      <c r="Y49" s="103"/>
      <c r="Z49" s="234"/>
      <c r="AA49" s="103"/>
    </row>
    <row r="50" spans="1:47" s="62" customFormat="1" ht="12.75" customHeight="1" x14ac:dyDescent="0.2">
      <c r="A50" s="333"/>
      <c r="B50" s="333"/>
      <c r="C50" s="333"/>
      <c r="D50" s="333"/>
      <c r="E50" s="333"/>
      <c r="F50" s="333"/>
      <c r="G50" s="333"/>
      <c r="H50" s="333"/>
      <c r="I50" s="333"/>
      <c r="J50" s="333"/>
      <c r="K50" s="333"/>
      <c r="L50" s="333"/>
      <c r="M50" s="333"/>
      <c r="N50" s="333"/>
      <c r="O50" s="333"/>
      <c r="P50" s="333"/>
      <c r="Q50" s="333"/>
      <c r="R50" s="333"/>
      <c r="S50" s="235"/>
      <c r="T50" s="234"/>
      <c r="U50" s="234"/>
      <c r="V50" s="234"/>
      <c r="W50" s="234"/>
      <c r="X50" s="234"/>
      <c r="Y50" s="234"/>
      <c r="Z50" s="234"/>
      <c r="AA50" s="234"/>
      <c r="AB50" s="234"/>
      <c r="AC50" s="234"/>
      <c r="AD50" s="234"/>
      <c r="AE50" s="234"/>
      <c r="AF50" s="234"/>
      <c r="AG50" s="234"/>
      <c r="AH50" s="234"/>
      <c r="AI50" s="234"/>
      <c r="AM50" s="104"/>
    </row>
    <row r="51" spans="1:47" s="62" customFormat="1" ht="14.25" x14ac:dyDescent="0.2">
      <c r="A51" s="346" t="s">
        <v>99</v>
      </c>
      <c r="B51" s="346"/>
      <c r="C51" s="346"/>
      <c r="D51" s="346"/>
      <c r="E51" s="346"/>
      <c r="F51" s="346"/>
      <c r="G51" s="346"/>
      <c r="H51" s="346"/>
      <c r="I51" s="346"/>
      <c r="J51" s="346"/>
      <c r="K51" s="346"/>
      <c r="L51" s="346"/>
      <c r="M51" s="346"/>
      <c r="N51" s="346"/>
      <c r="O51" s="346"/>
      <c r="P51" s="346"/>
      <c r="Q51" s="346"/>
      <c r="R51" s="346"/>
      <c r="S51" s="235"/>
      <c r="T51" s="234"/>
      <c r="U51" s="234"/>
      <c r="V51" s="234"/>
      <c r="W51" s="234"/>
      <c r="X51" s="125"/>
      <c r="Y51" s="234"/>
      <c r="Z51" s="125"/>
      <c r="AA51" s="234"/>
      <c r="AB51" s="234"/>
      <c r="AC51" s="234"/>
      <c r="AD51" s="234"/>
      <c r="AE51" s="234"/>
      <c r="AF51" s="234"/>
      <c r="AG51" s="234"/>
      <c r="AH51" s="234"/>
      <c r="AI51" s="234"/>
      <c r="AM51" s="104"/>
    </row>
    <row r="52" spans="1:47" s="62" customFormat="1" ht="14.25" x14ac:dyDescent="0.2">
      <c r="A52" s="344"/>
      <c r="B52" s="345"/>
      <c r="C52" s="345"/>
      <c r="D52" s="345"/>
      <c r="E52" s="345"/>
      <c r="F52" s="345"/>
      <c r="G52" s="345"/>
      <c r="H52" s="345"/>
      <c r="I52" s="345"/>
      <c r="J52" s="345"/>
      <c r="K52" s="345"/>
      <c r="L52" s="345"/>
      <c r="M52" s="345"/>
      <c r="N52" s="345"/>
      <c r="O52" s="345"/>
      <c r="P52" s="345"/>
      <c r="Q52" s="345"/>
      <c r="R52" s="345"/>
      <c r="S52" s="125"/>
      <c r="T52" s="125"/>
      <c r="U52" s="125"/>
      <c r="V52" s="125"/>
      <c r="W52" s="125"/>
      <c r="X52" s="125"/>
      <c r="Y52" s="125"/>
      <c r="Z52" s="125"/>
      <c r="AA52" s="125"/>
      <c r="AB52" s="125"/>
      <c r="AC52" s="125"/>
      <c r="AD52" s="125"/>
      <c r="AE52" s="125"/>
      <c r="AF52" s="125"/>
      <c r="AG52" s="125"/>
      <c r="AH52" s="125"/>
      <c r="AI52" s="125"/>
      <c r="AM52" s="104"/>
    </row>
    <row r="53" spans="1:47" s="62" customFormat="1" ht="18.75" x14ac:dyDescent="0.3">
      <c r="A53" s="123"/>
      <c r="B53" s="123"/>
      <c r="C53" s="341" t="s">
        <v>105</v>
      </c>
      <c r="D53" s="341"/>
      <c r="E53" s="341"/>
      <c r="F53" s="342"/>
      <c r="G53" s="342"/>
      <c r="H53" s="342"/>
      <c r="I53" s="342"/>
      <c r="J53" s="342"/>
      <c r="K53" s="342"/>
      <c r="L53" s="123"/>
      <c r="M53" s="123"/>
      <c r="N53" s="123"/>
      <c r="O53" s="125"/>
      <c r="P53" s="125"/>
      <c r="Q53" s="125"/>
      <c r="R53" s="125"/>
      <c r="S53" s="125"/>
      <c r="T53" s="125"/>
      <c r="U53" s="125"/>
      <c r="V53" s="125"/>
      <c r="W53" s="125"/>
      <c r="X53" s="125"/>
      <c r="Y53" s="125"/>
      <c r="Z53" s="125"/>
      <c r="AA53" s="125"/>
      <c r="AB53" s="125"/>
      <c r="AC53" s="125"/>
      <c r="AD53" s="125"/>
      <c r="AE53" s="125"/>
      <c r="AF53" s="125"/>
      <c r="AG53" s="125"/>
      <c r="AH53" s="125"/>
      <c r="AI53" s="125"/>
      <c r="AM53" s="104"/>
    </row>
    <row r="54" spans="1:47" s="62" customFormat="1" ht="12.75" customHeight="1" x14ac:dyDescent="0.3">
      <c r="A54" s="123"/>
      <c r="B54" s="123"/>
      <c r="C54" s="126"/>
      <c r="D54" s="126"/>
      <c r="E54" s="126"/>
      <c r="F54" s="129"/>
      <c r="G54" s="129"/>
      <c r="H54" s="129"/>
      <c r="I54" s="129"/>
      <c r="J54" s="129"/>
      <c r="K54" s="129"/>
      <c r="L54" s="123"/>
      <c r="M54" s="123"/>
      <c r="N54" s="123"/>
      <c r="O54" s="125"/>
      <c r="P54" s="125"/>
      <c r="Q54" s="125"/>
      <c r="R54" s="125"/>
      <c r="S54" s="125"/>
      <c r="T54" s="125"/>
      <c r="U54" s="125"/>
      <c r="V54" s="125"/>
      <c r="W54" s="125"/>
      <c r="X54" s="125"/>
      <c r="Y54" s="125"/>
      <c r="Z54" s="125"/>
      <c r="AA54" s="125"/>
      <c r="AB54" s="125"/>
      <c r="AC54" s="125"/>
      <c r="AD54" s="125"/>
      <c r="AE54" s="125"/>
      <c r="AF54" s="125"/>
      <c r="AG54" s="125"/>
      <c r="AH54" s="125"/>
      <c r="AI54" s="125"/>
      <c r="AM54" s="104"/>
    </row>
    <row r="55" spans="1:47" s="62" customFormat="1" ht="12.75" customHeight="1" x14ac:dyDescent="0.2">
      <c r="A55" s="123"/>
      <c r="B55" s="335" t="s">
        <v>100</v>
      </c>
      <c r="C55" s="337" t="s">
        <v>101</v>
      </c>
      <c r="D55" s="337" t="s">
        <v>102</v>
      </c>
      <c r="E55" s="339" t="s">
        <v>140</v>
      </c>
      <c r="F55" s="335" t="s">
        <v>100</v>
      </c>
      <c r="G55" s="337" t="s">
        <v>101</v>
      </c>
      <c r="H55" s="337" t="s">
        <v>102</v>
      </c>
      <c r="I55" s="339" t="s">
        <v>140</v>
      </c>
      <c r="J55" s="335" t="s">
        <v>100</v>
      </c>
      <c r="K55" s="337" t="s">
        <v>101</v>
      </c>
      <c r="L55" s="337" t="s">
        <v>102</v>
      </c>
      <c r="M55" s="339" t="s">
        <v>140</v>
      </c>
      <c r="N55" s="123"/>
      <c r="O55" s="125"/>
      <c r="P55" s="125"/>
      <c r="Q55" s="125"/>
      <c r="R55" s="125"/>
      <c r="S55" s="125"/>
      <c r="T55" s="125"/>
      <c r="U55" s="125"/>
      <c r="V55" s="125"/>
      <c r="W55" s="125"/>
      <c r="X55" s="125"/>
      <c r="Y55" s="125"/>
      <c r="Z55" s="125"/>
      <c r="AA55" s="125"/>
      <c r="AB55" s="125"/>
      <c r="AC55" s="125"/>
      <c r="AD55" s="125"/>
      <c r="AE55" s="125"/>
      <c r="AF55" s="125"/>
      <c r="AG55" s="125"/>
      <c r="AH55" s="125"/>
      <c r="AI55" s="125"/>
      <c r="AM55" s="104"/>
    </row>
    <row r="56" spans="1:47" s="62" customFormat="1" ht="12.75" customHeight="1" x14ac:dyDescent="0.2">
      <c r="A56" s="123"/>
      <c r="B56" s="336"/>
      <c r="C56" s="338"/>
      <c r="D56" s="338"/>
      <c r="E56" s="340"/>
      <c r="F56" s="336"/>
      <c r="G56" s="338"/>
      <c r="H56" s="338"/>
      <c r="I56" s="340"/>
      <c r="J56" s="336"/>
      <c r="K56" s="338"/>
      <c r="L56" s="338"/>
      <c r="M56" s="340"/>
      <c r="N56" s="123"/>
      <c r="O56" s="125"/>
      <c r="P56" s="125"/>
      <c r="Q56" s="125"/>
      <c r="R56" s="125"/>
      <c r="S56" s="125"/>
      <c r="T56" s="125"/>
      <c r="U56" s="125"/>
      <c r="V56" s="125"/>
      <c r="W56" s="125"/>
      <c r="X56" s="61"/>
      <c r="Y56" s="125"/>
      <c r="Z56" s="61"/>
      <c r="AA56" s="125"/>
      <c r="AB56" s="125"/>
      <c r="AC56" s="125"/>
      <c r="AD56" s="125"/>
      <c r="AE56" s="125"/>
      <c r="AF56" s="125"/>
      <c r="AG56" s="125"/>
      <c r="AH56" s="125"/>
      <c r="AI56" s="125"/>
      <c r="AM56" s="104"/>
    </row>
    <row r="57" spans="1:47" s="62" customFormat="1" ht="14.25" x14ac:dyDescent="0.2">
      <c r="A57" s="123"/>
      <c r="B57" s="257">
        <v>0.33333333333333331</v>
      </c>
      <c r="C57" s="258">
        <v>0.33333333333333331</v>
      </c>
      <c r="D57" s="259">
        <v>0</v>
      </c>
      <c r="E57" s="260">
        <v>800</v>
      </c>
      <c r="F57" s="257">
        <v>0.34722222222222227</v>
      </c>
      <c r="G57" s="258">
        <v>0.34375</v>
      </c>
      <c r="H57" s="261">
        <v>0.25</v>
      </c>
      <c r="I57" s="260">
        <v>815</v>
      </c>
      <c r="J57" s="257">
        <v>0.3611111111111111</v>
      </c>
      <c r="K57" s="258">
        <v>0.36458333333333331</v>
      </c>
      <c r="L57" s="261">
        <v>0.75</v>
      </c>
      <c r="M57" s="260">
        <v>845</v>
      </c>
      <c r="N57" s="123"/>
      <c r="O57" s="125"/>
      <c r="P57" s="125"/>
      <c r="Q57" s="125"/>
      <c r="R57" s="125"/>
      <c r="S57" s="61"/>
      <c r="T57" s="61"/>
      <c r="U57" s="61"/>
      <c r="V57" s="61"/>
      <c r="W57" s="61"/>
      <c r="X57" s="12"/>
      <c r="Y57" s="61"/>
      <c r="Z57" s="12"/>
      <c r="AA57" s="61"/>
      <c r="AB57" s="61"/>
      <c r="AC57" s="61"/>
      <c r="AD57" s="61"/>
      <c r="AE57" s="61"/>
      <c r="AF57" s="61"/>
      <c r="AG57" s="61"/>
      <c r="AH57" s="61"/>
      <c r="AI57" s="61"/>
      <c r="AM57" s="104"/>
    </row>
    <row r="58" spans="1:47" s="62" customFormat="1" ht="14.25" x14ac:dyDescent="0.2">
      <c r="A58" s="123"/>
      <c r="B58" s="257">
        <v>0.33402777777777781</v>
      </c>
      <c r="C58" s="258">
        <v>0.33333333333333331</v>
      </c>
      <c r="D58" s="259">
        <v>0</v>
      </c>
      <c r="E58" s="260">
        <v>800</v>
      </c>
      <c r="F58" s="257">
        <v>0.34791666666666665</v>
      </c>
      <c r="G58" s="258">
        <v>0.34375</v>
      </c>
      <c r="H58" s="261">
        <v>0.25</v>
      </c>
      <c r="I58" s="260">
        <v>815</v>
      </c>
      <c r="J58" s="257">
        <v>0.36180555555555555</v>
      </c>
      <c r="K58" s="258">
        <v>0.36458333333333331</v>
      </c>
      <c r="L58" s="261">
        <v>0.75</v>
      </c>
      <c r="M58" s="260">
        <v>845</v>
      </c>
      <c r="N58" s="123"/>
      <c r="O58" s="59"/>
      <c r="P58" s="61"/>
      <c r="Q58" s="61"/>
      <c r="R58" s="61"/>
      <c r="S58" s="12"/>
      <c r="T58" s="12"/>
      <c r="U58" s="12"/>
      <c r="V58" s="12"/>
      <c r="W58" s="12"/>
      <c r="X58" s="42"/>
      <c r="Y58" s="12"/>
      <c r="Z58" s="42"/>
      <c r="AA58" s="12"/>
      <c r="AB58" s="12"/>
      <c r="AC58" s="12"/>
      <c r="AD58" s="12"/>
      <c r="AE58" s="12"/>
      <c r="AF58" s="12"/>
      <c r="AG58" s="12"/>
      <c r="AH58" s="12"/>
      <c r="AI58" s="61"/>
      <c r="AM58" s="104"/>
    </row>
    <row r="59" spans="1:47" s="63" customFormat="1" ht="14.25" x14ac:dyDescent="0.2">
      <c r="A59" s="123"/>
      <c r="B59" s="257">
        <v>0.3347222222222222</v>
      </c>
      <c r="C59" s="258">
        <v>0.33333333333333331</v>
      </c>
      <c r="D59" s="259">
        <v>0</v>
      </c>
      <c r="E59" s="260">
        <v>800</v>
      </c>
      <c r="F59" s="257">
        <v>0.34861111111111115</v>
      </c>
      <c r="G59" s="258">
        <v>0.34375</v>
      </c>
      <c r="H59" s="261">
        <v>0.25</v>
      </c>
      <c r="I59" s="260">
        <v>815</v>
      </c>
      <c r="J59" s="257">
        <v>0.36249999999999999</v>
      </c>
      <c r="K59" s="258">
        <v>0.36458333333333331</v>
      </c>
      <c r="L59" s="261">
        <v>0.75</v>
      </c>
      <c r="M59" s="260">
        <v>845</v>
      </c>
      <c r="N59" s="123"/>
      <c r="O59" s="12"/>
      <c r="P59" s="12"/>
      <c r="Q59" s="12"/>
      <c r="R59" s="12"/>
      <c r="S59" s="42"/>
      <c r="T59" s="42"/>
      <c r="U59" s="42"/>
      <c r="V59" s="42"/>
      <c r="W59" s="42"/>
      <c r="X59" s="42"/>
      <c r="Y59" s="42"/>
      <c r="Z59" s="42"/>
      <c r="AA59" s="42"/>
      <c r="AB59" s="42"/>
      <c r="AC59" s="42"/>
      <c r="AD59" s="42"/>
      <c r="AE59" s="42"/>
      <c r="AF59" s="42"/>
      <c r="AG59" s="42"/>
      <c r="AH59" s="42"/>
      <c r="AI59" s="12"/>
      <c r="AM59" s="105"/>
    </row>
    <row r="60" spans="1:47" s="41" customFormat="1" ht="15" x14ac:dyDescent="0.25">
      <c r="A60" s="123"/>
      <c r="B60" s="257">
        <v>0.3354166666666667</v>
      </c>
      <c r="C60" s="258">
        <v>0.33333333333333331</v>
      </c>
      <c r="D60" s="259">
        <v>0</v>
      </c>
      <c r="E60" s="260">
        <v>800</v>
      </c>
      <c r="F60" s="257">
        <v>0.34930555555555554</v>
      </c>
      <c r="G60" s="258">
        <v>0.35416666666666669</v>
      </c>
      <c r="H60" s="259">
        <v>0.5</v>
      </c>
      <c r="I60" s="260">
        <v>830</v>
      </c>
      <c r="J60" s="257">
        <v>0.36319444444444443</v>
      </c>
      <c r="K60" s="258">
        <v>0.36458333333333331</v>
      </c>
      <c r="L60" s="261">
        <v>0.75</v>
      </c>
      <c r="M60" s="260">
        <v>845</v>
      </c>
      <c r="N60" s="123"/>
      <c r="O60" s="42"/>
      <c r="P60" s="42"/>
      <c r="Q60" s="43"/>
      <c r="R60" s="43"/>
      <c r="S60" s="42"/>
      <c r="T60" s="42"/>
      <c r="U60" s="42"/>
      <c r="V60" s="42"/>
      <c r="W60" s="42"/>
      <c r="X60" s="42"/>
      <c r="Y60" s="42"/>
      <c r="Z60" s="42"/>
      <c r="AA60" s="42"/>
      <c r="AB60" s="42"/>
      <c r="AC60" s="42"/>
      <c r="AD60" s="42"/>
      <c r="AE60" s="42"/>
      <c r="AF60" s="42"/>
      <c r="AG60" s="42"/>
      <c r="AH60" s="42"/>
      <c r="AI60" s="42"/>
      <c r="AM60" s="106"/>
    </row>
    <row r="61" spans="1:47" s="41" customFormat="1" ht="14.25" x14ac:dyDescent="0.2">
      <c r="A61" s="123"/>
      <c r="B61" s="257">
        <v>0.33611111111111108</v>
      </c>
      <c r="C61" s="258">
        <v>0.33333333333333331</v>
      </c>
      <c r="D61" s="259">
        <v>0</v>
      </c>
      <c r="E61" s="260">
        <v>800</v>
      </c>
      <c r="F61" s="257">
        <v>0.35000000000000003</v>
      </c>
      <c r="G61" s="258">
        <v>0.35416666666666669</v>
      </c>
      <c r="H61" s="259">
        <v>0.5</v>
      </c>
      <c r="I61" s="260">
        <v>830</v>
      </c>
      <c r="J61" s="257">
        <v>0.36388888888888887</v>
      </c>
      <c r="K61" s="258">
        <v>0.36458333333333331</v>
      </c>
      <c r="L61" s="261">
        <v>0.75</v>
      </c>
      <c r="M61" s="260">
        <v>845</v>
      </c>
      <c r="N61" s="123"/>
      <c r="O61" s="42"/>
      <c r="P61" s="42"/>
      <c r="Q61" s="42"/>
      <c r="R61" s="42"/>
      <c r="S61" s="42"/>
      <c r="T61" s="42"/>
      <c r="U61" s="42"/>
      <c r="V61" s="42"/>
      <c r="W61" s="42"/>
      <c r="X61" s="42"/>
      <c r="Y61" s="42"/>
      <c r="Z61" s="42"/>
      <c r="AA61" s="42"/>
      <c r="AB61" s="42"/>
      <c r="AC61" s="42"/>
      <c r="AD61" s="42"/>
      <c r="AE61" s="42"/>
      <c r="AF61" s="42"/>
      <c r="AG61" s="42"/>
      <c r="AH61" s="42"/>
      <c r="AI61" s="42"/>
      <c r="AM61" s="106"/>
    </row>
    <row r="62" spans="1:47" s="41" customFormat="1" ht="14.25" x14ac:dyDescent="0.2">
      <c r="A62" s="123"/>
      <c r="B62" s="257">
        <v>0.33680555555555558</v>
      </c>
      <c r="C62" s="258">
        <v>0.33333333333333331</v>
      </c>
      <c r="D62" s="259">
        <v>0</v>
      </c>
      <c r="E62" s="260">
        <v>800</v>
      </c>
      <c r="F62" s="257">
        <v>0.35069444444444442</v>
      </c>
      <c r="G62" s="258">
        <v>0.35416666666666669</v>
      </c>
      <c r="H62" s="259">
        <v>0.5</v>
      </c>
      <c r="I62" s="260">
        <v>830</v>
      </c>
      <c r="J62" s="257">
        <v>0.36458333333333331</v>
      </c>
      <c r="K62" s="258">
        <v>0.36458333333333331</v>
      </c>
      <c r="L62" s="261">
        <v>0.75</v>
      </c>
      <c r="M62" s="260">
        <v>845</v>
      </c>
      <c r="N62" s="123"/>
      <c r="O62" s="42"/>
      <c r="P62" s="42"/>
      <c r="Q62" s="42"/>
      <c r="R62" s="42"/>
      <c r="S62" s="42"/>
      <c r="T62" s="42"/>
      <c r="U62" s="42"/>
      <c r="V62" s="42"/>
      <c r="W62" s="42"/>
      <c r="X62" s="42"/>
      <c r="Y62" s="42"/>
      <c r="Z62" s="42"/>
      <c r="AA62" s="42"/>
      <c r="AB62" s="42"/>
      <c r="AC62" s="42"/>
      <c r="AD62" s="42"/>
      <c r="AE62" s="42"/>
      <c r="AF62" s="42"/>
      <c r="AG62" s="42"/>
      <c r="AH62" s="42"/>
      <c r="AI62" s="42"/>
      <c r="AM62" s="106"/>
    </row>
    <row r="63" spans="1:47" s="41" customFormat="1" ht="12.75" customHeight="1" x14ac:dyDescent="0.2">
      <c r="A63" s="123"/>
      <c r="B63" s="257">
        <v>0.33749999999999997</v>
      </c>
      <c r="C63" s="258">
        <v>0.33333333333333331</v>
      </c>
      <c r="D63" s="259">
        <v>0</v>
      </c>
      <c r="E63" s="260">
        <v>800</v>
      </c>
      <c r="F63" s="257">
        <v>0.35138888888888892</v>
      </c>
      <c r="G63" s="258">
        <v>0.35416666666666669</v>
      </c>
      <c r="H63" s="259">
        <v>0.5</v>
      </c>
      <c r="I63" s="260">
        <v>830</v>
      </c>
      <c r="J63" s="257">
        <v>0.36527777777777781</v>
      </c>
      <c r="K63" s="258">
        <v>0.36458333333333331</v>
      </c>
      <c r="L63" s="261">
        <v>0.75</v>
      </c>
      <c r="M63" s="260">
        <v>845</v>
      </c>
      <c r="N63" s="123"/>
      <c r="O63" s="42"/>
      <c r="P63" s="42"/>
      <c r="Q63" s="42"/>
      <c r="R63" s="42"/>
      <c r="S63" s="42"/>
      <c r="T63" s="42"/>
      <c r="U63" s="42"/>
      <c r="V63" s="42"/>
      <c r="W63" s="42"/>
      <c r="X63" s="42"/>
      <c r="Y63" s="42"/>
      <c r="Z63" s="42"/>
      <c r="AA63" s="42"/>
      <c r="AB63" s="42"/>
      <c r="AC63" s="42"/>
      <c r="AD63" s="42"/>
      <c r="AE63" s="42"/>
      <c r="AF63" s="42"/>
      <c r="AG63" s="42"/>
      <c r="AH63" s="42"/>
      <c r="AI63" s="42"/>
      <c r="AM63" s="122"/>
      <c r="AN63" s="85"/>
      <c r="AO63" s="85"/>
      <c r="AP63" s="85"/>
      <c r="AQ63" s="85"/>
      <c r="AR63" s="85"/>
      <c r="AS63" s="85"/>
      <c r="AT63" s="85"/>
      <c r="AU63" s="85"/>
    </row>
    <row r="64" spans="1:47" s="42" customFormat="1" ht="14.25" x14ac:dyDescent="0.2">
      <c r="A64" s="123"/>
      <c r="B64" s="257">
        <v>0.33819444444444446</v>
      </c>
      <c r="C64" s="258">
        <v>0.33333333333333331</v>
      </c>
      <c r="D64" s="259">
        <v>0</v>
      </c>
      <c r="E64" s="260">
        <v>800</v>
      </c>
      <c r="F64" s="257">
        <v>0.3520833333333333</v>
      </c>
      <c r="G64" s="258">
        <v>0.35416666666666669</v>
      </c>
      <c r="H64" s="259">
        <v>0.5</v>
      </c>
      <c r="I64" s="260">
        <v>830</v>
      </c>
      <c r="J64" s="257">
        <v>0.3659722222222222</v>
      </c>
      <c r="K64" s="258">
        <v>0.36458333333333331</v>
      </c>
      <c r="L64" s="261">
        <v>0.75</v>
      </c>
      <c r="M64" s="260">
        <v>845</v>
      </c>
      <c r="N64" s="123"/>
      <c r="AM64" s="122"/>
      <c r="AN64" s="85"/>
      <c r="AO64" s="85"/>
      <c r="AP64" s="85"/>
      <c r="AQ64" s="85"/>
      <c r="AR64" s="85"/>
      <c r="AS64" s="85"/>
      <c r="AT64" s="85"/>
      <c r="AU64" s="85"/>
    </row>
    <row r="65" spans="1:47" s="42" customFormat="1" ht="14.25" x14ac:dyDescent="0.2">
      <c r="A65" s="123"/>
      <c r="B65" s="257">
        <v>0.33888888888888885</v>
      </c>
      <c r="C65" s="258">
        <v>0.34375</v>
      </c>
      <c r="D65" s="261">
        <v>0.25</v>
      </c>
      <c r="E65" s="260">
        <v>815</v>
      </c>
      <c r="F65" s="257">
        <v>0.3527777777777778</v>
      </c>
      <c r="G65" s="258">
        <v>0.35416666666666669</v>
      </c>
      <c r="H65" s="259">
        <v>0.5</v>
      </c>
      <c r="I65" s="260">
        <v>830</v>
      </c>
      <c r="J65" s="257">
        <v>0.3666666666666667</v>
      </c>
      <c r="K65" s="258">
        <v>0.36458333333333331</v>
      </c>
      <c r="L65" s="261">
        <v>0.75</v>
      </c>
      <c r="M65" s="260">
        <v>845</v>
      </c>
      <c r="N65" s="123"/>
      <c r="AM65" s="122"/>
      <c r="AN65" s="85"/>
      <c r="AO65" s="85"/>
      <c r="AP65" s="85"/>
      <c r="AQ65" s="85"/>
      <c r="AR65" s="85"/>
      <c r="AS65" s="85"/>
      <c r="AT65" s="85"/>
      <c r="AU65" s="85"/>
    </row>
    <row r="66" spans="1:47" s="42" customFormat="1" ht="14.25" x14ac:dyDescent="0.2">
      <c r="A66" s="123"/>
      <c r="B66" s="257">
        <v>0.33958333333333335</v>
      </c>
      <c r="C66" s="258">
        <v>0.34375</v>
      </c>
      <c r="D66" s="261">
        <v>0.25</v>
      </c>
      <c r="E66" s="260">
        <v>815</v>
      </c>
      <c r="F66" s="257">
        <v>0.35347222222222219</v>
      </c>
      <c r="G66" s="258">
        <v>0.35416666666666669</v>
      </c>
      <c r="H66" s="259">
        <v>0.5</v>
      </c>
      <c r="I66" s="260">
        <v>830</v>
      </c>
      <c r="J66" s="257">
        <v>0.36736111111111108</v>
      </c>
      <c r="K66" s="258">
        <v>0.36458333333333331</v>
      </c>
      <c r="L66" s="261">
        <v>0.75</v>
      </c>
      <c r="M66" s="260">
        <v>845</v>
      </c>
      <c r="N66" s="123"/>
      <c r="AM66" s="122"/>
      <c r="AN66" s="85"/>
      <c r="AO66" s="85"/>
      <c r="AP66" s="85"/>
      <c r="AQ66" s="85"/>
      <c r="AR66" s="85"/>
      <c r="AS66" s="85"/>
      <c r="AT66" s="85"/>
      <c r="AU66" s="85"/>
    </row>
    <row r="67" spans="1:47" s="42" customFormat="1" ht="14.25" x14ac:dyDescent="0.2">
      <c r="A67" s="123"/>
      <c r="B67" s="257">
        <v>0.34027777777777773</v>
      </c>
      <c r="C67" s="258">
        <v>0.34375</v>
      </c>
      <c r="D67" s="261">
        <v>0.25</v>
      </c>
      <c r="E67" s="260">
        <v>815</v>
      </c>
      <c r="F67" s="257">
        <v>0.35416666666666669</v>
      </c>
      <c r="G67" s="258">
        <v>0.35416666666666669</v>
      </c>
      <c r="H67" s="259">
        <v>0.5</v>
      </c>
      <c r="I67" s="260">
        <v>830</v>
      </c>
      <c r="J67" s="257">
        <v>0.36805555555555558</v>
      </c>
      <c r="K67" s="258">
        <v>0.36458333333333331</v>
      </c>
      <c r="L67" s="261">
        <v>0.75</v>
      </c>
      <c r="M67" s="260">
        <v>845</v>
      </c>
      <c r="N67" s="123"/>
      <c r="X67" s="10"/>
      <c r="Z67" s="10"/>
      <c r="AM67" s="122"/>
      <c r="AN67" s="85"/>
      <c r="AO67" s="85"/>
      <c r="AP67" s="85"/>
      <c r="AQ67" s="85"/>
      <c r="AR67" s="85"/>
      <c r="AS67" s="85"/>
      <c r="AT67" s="85"/>
      <c r="AU67" s="85"/>
    </row>
    <row r="68" spans="1:47" s="42" customFormat="1" ht="14.25" x14ac:dyDescent="0.2">
      <c r="A68" s="123"/>
      <c r="B68" s="257">
        <v>0.34097222222222223</v>
      </c>
      <c r="C68" s="258">
        <v>0.34375</v>
      </c>
      <c r="D68" s="261">
        <v>0.25</v>
      </c>
      <c r="E68" s="260">
        <v>815</v>
      </c>
      <c r="F68" s="257">
        <v>0.35486111111111113</v>
      </c>
      <c r="G68" s="258">
        <v>0.35416666666666669</v>
      </c>
      <c r="H68" s="259">
        <v>0.5</v>
      </c>
      <c r="I68" s="260">
        <v>830</v>
      </c>
      <c r="J68" s="257">
        <v>0.36874999999999997</v>
      </c>
      <c r="K68" s="258">
        <v>0.36458333333333331</v>
      </c>
      <c r="L68" s="261">
        <v>0.75</v>
      </c>
      <c r="M68" s="260">
        <v>845</v>
      </c>
      <c r="N68" s="123"/>
      <c r="S68" s="10"/>
      <c r="T68" s="10"/>
      <c r="U68" s="10"/>
      <c r="V68" s="10"/>
      <c r="W68" s="10"/>
      <c r="X68" s="10"/>
      <c r="Y68" s="10"/>
      <c r="Z68" s="10"/>
      <c r="AA68" s="10"/>
      <c r="AB68" s="10"/>
      <c r="AC68" s="10"/>
      <c r="AD68" s="10"/>
      <c r="AE68" s="10"/>
      <c r="AF68" s="10"/>
      <c r="AG68" s="10"/>
      <c r="AH68" s="10"/>
      <c r="AM68" s="122"/>
      <c r="AN68" s="85"/>
      <c r="AO68" s="85"/>
      <c r="AP68" s="85"/>
      <c r="AQ68" s="85"/>
      <c r="AR68" s="85"/>
      <c r="AS68" s="85"/>
      <c r="AT68" s="85"/>
      <c r="AU68" s="85"/>
    </row>
    <row r="69" spans="1:47" s="10" customFormat="1" ht="14.25" x14ac:dyDescent="0.2">
      <c r="A69" s="124"/>
      <c r="B69" s="257">
        <v>0.34166666666666662</v>
      </c>
      <c r="C69" s="258">
        <v>0.34375</v>
      </c>
      <c r="D69" s="261">
        <v>0.25</v>
      </c>
      <c r="E69" s="260">
        <v>815</v>
      </c>
      <c r="F69" s="257">
        <v>0.35555555555555557</v>
      </c>
      <c r="G69" s="258">
        <v>0.35416666666666669</v>
      </c>
      <c r="H69" s="259">
        <v>0.5</v>
      </c>
      <c r="I69" s="260">
        <v>830</v>
      </c>
      <c r="J69" s="257">
        <v>0.36944444444444446</v>
      </c>
      <c r="K69" s="258">
        <v>0.36458333333333331</v>
      </c>
      <c r="L69" s="261">
        <v>0.75</v>
      </c>
      <c r="M69" s="260">
        <v>845</v>
      </c>
      <c r="N69" s="123"/>
      <c r="O69" s="64"/>
      <c r="AM69" s="122"/>
      <c r="AN69" s="86"/>
      <c r="AO69" s="86"/>
      <c r="AP69" s="86"/>
      <c r="AQ69" s="86"/>
      <c r="AR69" s="86"/>
      <c r="AS69" s="86"/>
      <c r="AT69" s="86"/>
      <c r="AU69" s="86"/>
    </row>
    <row r="70" spans="1:47" s="10" customFormat="1" ht="14.25" x14ac:dyDescent="0.2">
      <c r="A70" s="123"/>
      <c r="B70" s="257">
        <v>0.34236111111111112</v>
      </c>
      <c r="C70" s="258">
        <v>0.34375</v>
      </c>
      <c r="D70" s="261">
        <v>0.25</v>
      </c>
      <c r="E70" s="260">
        <v>815</v>
      </c>
      <c r="F70" s="257">
        <v>0.35625000000000001</v>
      </c>
      <c r="G70" s="258">
        <v>0.35416666666666669</v>
      </c>
      <c r="H70" s="259">
        <v>0.5</v>
      </c>
      <c r="I70" s="260">
        <v>830</v>
      </c>
      <c r="J70" s="257">
        <v>0.37013888888888885</v>
      </c>
      <c r="K70" s="258">
        <v>0.375</v>
      </c>
      <c r="L70" s="259">
        <v>1</v>
      </c>
      <c r="M70" s="260">
        <v>900</v>
      </c>
      <c r="N70" s="123"/>
      <c r="AM70" s="87"/>
      <c r="AN70" s="86"/>
      <c r="AO70" s="86"/>
      <c r="AP70" s="86"/>
      <c r="AQ70" s="86"/>
      <c r="AR70" s="86"/>
      <c r="AS70" s="86"/>
      <c r="AT70" s="86"/>
      <c r="AU70" s="86"/>
    </row>
    <row r="71" spans="1:47" ht="14.25" x14ac:dyDescent="0.2">
      <c r="A71" s="123"/>
      <c r="B71" s="257">
        <v>0.3430555555555555</v>
      </c>
      <c r="C71" s="258">
        <v>0.34375</v>
      </c>
      <c r="D71" s="261">
        <v>0.25</v>
      </c>
      <c r="E71" s="260">
        <v>815</v>
      </c>
      <c r="F71" s="257">
        <v>0.35694444444444445</v>
      </c>
      <c r="G71" s="258">
        <v>0.35416666666666669</v>
      </c>
      <c r="H71" s="259">
        <v>0.5</v>
      </c>
      <c r="I71" s="260">
        <v>830</v>
      </c>
      <c r="J71" s="257">
        <v>0.37083333333333335</v>
      </c>
      <c r="K71" s="258">
        <v>0.375</v>
      </c>
      <c r="L71" s="259">
        <v>1</v>
      </c>
      <c r="M71" s="260">
        <v>900</v>
      </c>
      <c r="N71" s="123"/>
      <c r="O71" s="10"/>
      <c r="P71" s="10"/>
      <c r="Q71" s="10"/>
      <c r="R71" s="10"/>
      <c r="S71" s="10"/>
      <c r="T71" s="10"/>
      <c r="U71" s="10"/>
      <c r="V71" s="10"/>
      <c r="W71" s="10"/>
      <c r="X71" s="10"/>
      <c r="Y71" s="10"/>
      <c r="Z71" s="10"/>
      <c r="AA71" s="10"/>
      <c r="AB71" s="10"/>
      <c r="AC71" s="10"/>
      <c r="AD71" s="10"/>
      <c r="AE71" s="10"/>
      <c r="AF71" s="10"/>
      <c r="AG71" s="10"/>
      <c r="AH71" s="10"/>
      <c r="AI71" s="10"/>
      <c r="AM71" s="87"/>
      <c r="AN71" s="86"/>
      <c r="AO71" s="86"/>
      <c r="AP71" s="86"/>
      <c r="AQ71" s="86"/>
      <c r="AR71" s="86"/>
      <c r="AS71" s="86"/>
      <c r="AT71" s="86"/>
      <c r="AU71" s="86"/>
    </row>
    <row r="72" spans="1:47" ht="14.25" x14ac:dyDescent="0.2">
      <c r="A72" s="123"/>
      <c r="B72" s="257">
        <v>0.34375</v>
      </c>
      <c r="C72" s="258">
        <v>0.34375</v>
      </c>
      <c r="D72" s="261">
        <v>0.25</v>
      </c>
      <c r="E72" s="260">
        <v>815</v>
      </c>
      <c r="F72" s="257">
        <v>0.3576388888888889</v>
      </c>
      <c r="G72" s="258">
        <v>0.35416666666666669</v>
      </c>
      <c r="H72" s="259">
        <v>0.5</v>
      </c>
      <c r="I72" s="260">
        <v>830</v>
      </c>
      <c r="J72" s="257">
        <v>0.37152777777777773</v>
      </c>
      <c r="K72" s="258">
        <v>0.375</v>
      </c>
      <c r="L72" s="259">
        <v>1</v>
      </c>
      <c r="M72" s="260">
        <v>900</v>
      </c>
      <c r="N72" s="123"/>
      <c r="O72" s="10"/>
      <c r="P72" s="10"/>
      <c r="Q72" s="10"/>
      <c r="R72" s="10"/>
      <c r="S72" s="10"/>
      <c r="T72" s="10"/>
      <c r="U72" s="10"/>
      <c r="V72" s="10"/>
      <c r="W72" s="10"/>
      <c r="X72" s="10"/>
      <c r="Y72" s="10"/>
      <c r="Z72" s="10"/>
      <c r="AA72" s="10"/>
      <c r="AB72" s="10"/>
      <c r="AC72" s="10"/>
      <c r="AD72" s="10"/>
      <c r="AE72" s="10"/>
      <c r="AF72" s="10"/>
      <c r="AG72" s="10"/>
      <c r="AH72" s="10"/>
      <c r="AI72" s="10"/>
      <c r="AM72"/>
    </row>
    <row r="73" spans="1:47" ht="14.25" x14ac:dyDescent="0.2">
      <c r="A73" s="123"/>
      <c r="B73" s="257">
        <v>0.3444444444444445</v>
      </c>
      <c r="C73" s="258">
        <v>0.34375</v>
      </c>
      <c r="D73" s="261">
        <v>0.25</v>
      </c>
      <c r="E73" s="260">
        <v>815</v>
      </c>
      <c r="F73" s="257">
        <v>0.35833333333333334</v>
      </c>
      <c r="G73" s="258">
        <v>0.35416666666666669</v>
      </c>
      <c r="H73" s="259">
        <v>0.5</v>
      </c>
      <c r="I73" s="260">
        <v>830</v>
      </c>
      <c r="J73" s="257">
        <v>0.37222222222222223</v>
      </c>
      <c r="K73" s="258">
        <v>0.375</v>
      </c>
      <c r="L73" s="259">
        <v>1</v>
      </c>
      <c r="M73" s="260">
        <v>900</v>
      </c>
      <c r="N73" s="123"/>
      <c r="O73" s="10"/>
      <c r="P73" s="10"/>
      <c r="Q73" s="10"/>
      <c r="R73" s="10"/>
      <c r="S73" s="10"/>
      <c r="T73" s="10"/>
      <c r="U73" s="10"/>
      <c r="V73" s="10"/>
      <c r="W73" s="10"/>
      <c r="X73" s="10"/>
      <c r="Y73" s="10"/>
      <c r="Z73" s="10"/>
      <c r="AA73" s="10"/>
      <c r="AB73" s="10"/>
      <c r="AC73" s="10"/>
      <c r="AD73" s="10"/>
      <c r="AE73" s="10"/>
      <c r="AF73" s="10"/>
      <c r="AG73" s="10"/>
      <c r="AH73" s="10"/>
      <c r="AI73" s="10"/>
      <c r="AM73"/>
    </row>
    <row r="74" spans="1:47" ht="14.25" x14ac:dyDescent="0.2">
      <c r="A74" s="123"/>
      <c r="B74" s="257">
        <v>0.34513888888888888</v>
      </c>
      <c r="C74" s="258">
        <v>0.34375</v>
      </c>
      <c r="D74" s="261">
        <v>0.25</v>
      </c>
      <c r="E74" s="260">
        <v>815</v>
      </c>
      <c r="F74" s="257">
        <v>0.35902777777777778</v>
      </c>
      <c r="G74" s="258">
        <v>0.35416666666666669</v>
      </c>
      <c r="H74" s="259">
        <v>0.5</v>
      </c>
      <c r="I74" s="260">
        <v>830</v>
      </c>
      <c r="J74" s="257">
        <v>0.37291666666666662</v>
      </c>
      <c r="K74" s="258">
        <v>0.375</v>
      </c>
      <c r="L74" s="259">
        <v>1</v>
      </c>
      <c r="M74" s="260">
        <v>900</v>
      </c>
      <c r="N74" s="123"/>
      <c r="O74" s="10"/>
      <c r="P74" s="10"/>
      <c r="Q74" s="10"/>
      <c r="R74" s="10"/>
      <c r="S74" s="10"/>
      <c r="T74" s="10"/>
      <c r="U74" s="10"/>
      <c r="V74" s="10"/>
      <c r="W74" s="10"/>
      <c r="X74" s="10"/>
      <c r="Y74" s="10"/>
      <c r="Z74" s="10"/>
      <c r="AA74" s="10"/>
      <c r="AB74" s="10"/>
      <c r="AC74" s="10"/>
      <c r="AD74" s="10"/>
      <c r="AE74" s="10"/>
      <c r="AF74" s="10"/>
      <c r="AG74" s="10"/>
      <c r="AH74" s="10"/>
      <c r="AI74" s="10"/>
      <c r="AM74"/>
    </row>
    <row r="75" spans="1:47" ht="14.25" x14ac:dyDescent="0.2">
      <c r="A75" s="123"/>
      <c r="B75" s="257">
        <v>0.34583333333333338</v>
      </c>
      <c r="C75" s="258">
        <v>0.34375</v>
      </c>
      <c r="D75" s="261">
        <v>0.25</v>
      </c>
      <c r="E75" s="260">
        <v>815</v>
      </c>
      <c r="F75" s="257">
        <v>0.35972222222222222</v>
      </c>
      <c r="G75" s="258">
        <v>0.36458333333333331</v>
      </c>
      <c r="H75" s="261">
        <v>0.75</v>
      </c>
      <c r="I75" s="260">
        <v>845</v>
      </c>
      <c r="J75" s="257">
        <v>0.37361111111111112</v>
      </c>
      <c r="K75" s="258">
        <v>0.375</v>
      </c>
      <c r="L75" s="259">
        <v>1</v>
      </c>
      <c r="M75" s="260">
        <v>900</v>
      </c>
      <c r="N75" s="123"/>
      <c r="O75" s="10"/>
      <c r="P75" s="10"/>
      <c r="Q75" s="10"/>
      <c r="R75" s="10"/>
      <c r="S75" s="10"/>
      <c r="T75" s="10"/>
      <c r="U75" s="10"/>
      <c r="V75" s="10"/>
      <c r="W75" s="10"/>
      <c r="X75" s="1"/>
      <c r="Y75" s="10"/>
      <c r="Z75" s="1"/>
      <c r="AA75" s="10"/>
      <c r="AB75" s="10"/>
      <c r="AC75" s="10"/>
      <c r="AD75" s="10"/>
      <c r="AE75" s="10"/>
      <c r="AF75" s="10"/>
      <c r="AG75" s="10"/>
      <c r="AH75" s="10"/>
      <c r="AI75" s="10"/>
      <c r="AM75"/>
    </row>
    <row r="76" spans="1:47" ht="14.25" x14ac:dyDescent="0.2">
      <c r="A76" s="123"/>
      <c r="B76" s="262">
        <v>0.34652777777777777</v>
      </c>
      <c r="C76" s="263">
        <v>0.34375</v>
      </c>
      <c r="D76" s="264">
        <v>0.25</v>
      </c>
      <c r="E76" s="265">
        <v>815</v>
      </c>
      <c r="F76" s="262">
        <v>0.36041666666666666</v>
      </c>
      <c r="G76" s="263">
        <v>0.36458333333333331</v>
      </c>
      <c r="H76" s="264">
        <v>0.75</v>
      </c>
      <c r="I76" s="265">
        <v>845</v>
      </c>
      <c r="J76" s="262">
        <v>0.3743055555555555</v>
      </c>
      <c r="K76" s="263">
        <v>0.375</v>
      </c>
      <c r="L76" s="266">
        <v>1</v>
      </c>
      <c r="M76" s="265">
        <v>900</v>
      </c>
      <c r="N76" s="123"/>
      <c r="O76" s="10"/>
      <c r="P76" s="10"/>
      <c r="Q76" s="10"/>
      <c r="R76" s="10"/>
      <c r="S76" s="10"/>
      <c r="T76" s="10"/>
      <c r="U76" s="10"/>
      <c r="V76" s="10"/>
      <c r="W76" s="10"/>
      <c r="X76" s="1"/>
      <c r="Y76" s="1"/>
      <c r="Z76" s="1"/>
      <c r="AA76" s="1"/>
      <c r="AB76" s="10"/>
      <c r="AC76" s="10"/>
      <c r="AD76" s="10"/>
      <c r="AE76" s="10"/>
      <c r="AF76" s="10"/>
      <c r="AG76" s="10"/>
      <c r="AH76" s="10"/>
      <c r="AI76" s="10"/>
    </row>
    <row r="77" spans="1:47" ht="14.25" x14ac:dyDescent="0.2">
      <c r="A77" s="123"/>
      <c r="B77" s="123"/>
      <c r="C77" s="123"/>
      <c r="D77" s="123"/>
      <c r="E77" s="123"/>
      <c r="F77" s="123"/>
      <c r="G77" s="123"/>
      <c r="H77" s="123"/>
      <c r="I77" s="123"/>
      <c r="J77" s="123"/>
      <c r="K77" s="123"/>
      <c r="L77" s="123"/>
      <c r="M77" s="123"/>
      <c r="N77" s="123"/>
      <c r="O77" s="10"/>
      <c r="P77" s="10"/>
      <c r="Q77" s="10"/>
      <c r="R77" s="10"/>
      <c r="S77" s="10"/>
      <c r="T77" s="10"/>
      <c r="U77" s="10"/>
      <c r="V77" s="10"/>
      <c r="W77" s="10"/>
      <c r="X77" s="1"/>
      <c r="Y77" s="1"/>
      <c r="Z77" s="1"/>
      <c r="AA77" s="1"/>
      <c r="AB77" s="10"/>
      <c r="AC77" s="10"/>
      <c r="AD77" s="10"/>
      <c r="AE77" s="10"/>
      <c r="AF77" s="10"/>
      <c r="AG77" s="10"/>
      <c r="AH77" s="10"/>
      <c r="AI77" s="10"/>
    </row>
    <row r="78" spans="1:47" x14ac:dyDescent="0.2">
      <c r="A78" s="347" t="s">
        <v>71</v>
      </c>
      <c r="B78" s="347"/>
      <c r="C78" s="347"/>
      <c r="D78" s="347"/>
      <c r="E78" s="347"/>
      <c r="F78" s="347"/>
      <c r="G78" s="347"/>
      <c r="H78" s="347"/>
      <c r="I78" s="347"/>
      <c r="J78" s="347"/>
      <c r="K78" s="347"/>
      <c r="L78" s="347"/>
      <c r="M78" s="347"/>
      <c r="N78" s="347"/>
      <c r="O78" s="347"/>
      <c r="P78" s="347"/>
      <c r="Q78" s="347"/>
      <c r="R78" s="347"/>
      <c r="S78" s="10"/>
      <c r="T78" s="10"/>
      <c r="U78" s="10"/>
      <c r="V78" s="10"/>
      <c r="W78" s="10"/>
      <c r="X78" s="1"/>
      <c r="Y78" s="1"/>
      <c r="Z78" s="1"/>
      <c r="AA78" s="1"/>
      <c r="AB78" s="10"/>
      <c r="AC78" s="10"/>
      <c r="AD78" s="10"/>
      <c r="AE78" s="10"/>
      <c r="AF78" s="10"/>
      <c r="AG78" s="10"/>
      <c r="AH78" s="10"/>
      <c r="AI78" s="10"/>
    </row>
    <row r="79" spans="1:47" x14ac:dyDescent="0.2">
      <c r="A79" s="346" t="s">
        <v>106</v>
      </c>
      <c r="B79" s="346"/>
      <c r="C79" s="346"/>
      <c r="D79" s="346"/>
      <c r="E79" s="346"/>
      <c r="F79" s="346"/>
      <c r="G79" s="346"/>
      <c r="H79" s="346"/>
      <c r="I79" s="346"/>
      <c r="J79" s="346"/>
      <c r="K79" s="346"/>
      <c r="L79" s="346"/>
      <c r="M79" s="346"/>
      <c r="N79" s="346"/>
      <c r="O79" s="346"/>
      <c r="P79" s="346"/>
      <c r="Q79" s="346"/>
      <c r="R79" s="346"/>
      <c r="S79" s="10"/>
      <c r="T79" s="10"/>
      <c r="U79" s="10"/>
      <c r="V79" s="10"/>
      <c r="W79" s="10"/>
      <c r="X79" s="1"/>
      <c r="Y79" s="1"/>
      <c r="Z79" s="1"/>
      <c r="AA79" s="1"/>
      <c r="AB79" s="10"/>
      <c r="AC79" s="10"/>
      <c r="AD79" s="10"/>
      <c r="AE79" s="10"/>
      <c r="AF79" s="10"/>
      <c r="AG79" s="10"/>
      <c r="AH79" s="10"/>
      <c r="AI79" s="10"/>
    </row>
    <row r="80" spans="1:47" x14ac:dyDescent="0.2">
      <c r="A80" s="346"/>
      <c r="B80" s="346"/>
      <c r="C80" s="346"/>
      <c r="D80" s="346"/>
      <c r="E80" s="346"/>
      <c r="F80" s="346"/>
      <c r="G80" s="346"/>
      <c r="H80" s="346"/>
      <c r="I80" s="346"/>
      <c r="J80" s="346"/>
      <c r="K80" s="346"/>
      <c r="L80" s="346"/>
      <c r="M80" s="346"/>
      <c r="N80" s="346"/>
      <c r="O80" s="346"/>
      <c r="P80" s="346"/>
      <c r="Q80" s="346"/>
      <c r="R80" s="346"/>
      <c r="S80" s="10"/>
      <c r="T80" s="10"/>
      <c r="U80" s="10"/>
      <c r="V80" s="10"/>
      <c r="W80" s="10"/>
      <c r="X80" s="1"/>
      <c r="Y80" s="1"/>
      <c r="Z80" s="1"/>
      <c r="AA80" s="1"/>
      <c r="AB80" s="10"/>
      <c r="AC80" s="10"/>
      <c r="AD80" s="10"/>
      <c r="AE80" s="10"/>
      <c r="AF80" s="10"/>
      <c r="AG80" s="10"/>
      <c r="AH80" s="10"/>
      <c r="AI80" s="10"/>
    </row>
    <row r="81" spans="1:35" x14ac:dyDescent="0.2">
      <c r="A81" s="346"/>
      <c r="B81" s="346"/>
      <c r="C81" s="346"/>
      <c r="D81" s="346"/>
      <c r="E81" s="346"/>
      <c r="F81" s="346"/>
      <c r="G81" s="346"/>
      <c r="H81" s="346"/>
      <c r="I81" s="346"/>
      <c r="J81" s="346"/>
      <c r="K81" s="346"/>
      <c r="L81" s="346"/>
      <c r="M81" s="346"/>
      <c r="N81" s="346"/>
      <c r="O81" s="346"/>
      <c r="P81" s="346"/>
      <c r="Q81" s="346"/>
      <c r="R81" s="346"/>
      <c r="S81" s="10"/>
      <c r="T81" s="10"/>
      <c r="U81" s="10"/>
      <c r="V81" s="10"/>
      <c r="W81" s="10"/>
      <c r="X81" s="1"/>
      <c r="Y81" s="1"/>
      <c r="Z81" s="1"/>
      <c r="AA81" s="1"/>
      <c r="AB81" s="10"/>
      <c r="AC81" s="10"/>
      <c r="AD81" s="10"/>
      <c r="AE81" s="10"/>
      <c r="AF81" s="10"/>
      <c r="AG81" s="10"/>
      <c r="AH81" s="10"/>
      <c r="AI81" s="10"/>
    </row>
    <row r="82" spans="1:35" x14ac:dyDescent="0.2">
      <c r="A82" s="346" t="s">
        <v>70</v>
      </c>
      <c r="B82" s="346"/>
      <c r="C82" s="346"/>
      <c r="D82" s="346"/>
      <c r="E82" s="346"/>
      <c r="F82" s="346"/>
      <c r="G82" s="346"/>
      <c r="H82" s="346"/>
      <c r="I82" s="346"/>
      <c r="J82" s="346"/>
      <c r="K82" s="346"/>
      <c r="L82" s="346"/>
      <c r="M82" s="346"/>
      <c r="N82" s="346"/>
      <c r="O82" s="346"/>
      <c r="P82" s="346"/>
      <c r="Q82" s="346"/>
      <c r="R82" s="346"/>
      <c r="S82" s="10"/>
      <c r="T82" s="10"/>
      <c r="U82" s="10"/>
      <c r="V82" s="10"/>
      <c r="W82" s="10"/>
      <c r="X82" s="1"/>
      <c r="Y82" s="1"/>
      <c r="Z82" s="1"/>
      <c r="AA82" s="1"/>
      <c r="AB82" s="10"/>
      <c r="AC82" s="10"/>
      <c r="AD82" s="10"/>
      <c r="AE82" s="10"/>
      <c r="AF82" s="10"/>
      <c r="AG82" s="10"/>
      <c r="AH82" s="10"/>
      <c r="AI82" s="10"/>
    </row>
    <row r="83" spans="1:35" s="87" customFormat="1" ht="12.75" customHeight="1" x14ac:dyDescent="0.2">
      <c r="A83" s="346"/>
      <c r="B83" s="346"/>
      <c r="C83" s="346"/>
      <c r="D83" s="346"/>
      <c r="E83" s="346"/>
      <c r="F83" s="346"/>
      <c r="G83" s="346"/>
      <c r="H83" s="346"/>
      <c r="I83" s="346"/>
      <c r="J83" s="346"/>
      <c r="K83" s="346"/>
      <c r="L83" s="346"/>
      <c r="M83" s="346"/>
      <c r="N83" s="346"/>
      <c r="O83" s="346"/>
      <c r="P83" s="346"/>
      <c r="Q83" s="346"/>
      <c r="R83" s="346"/>
      <c r="S83" s="10"/>
      <c r="T83" s="10"/>
      <c r="U83" s="10"/>
      <c r="V83" s="10"/>
      <c r="W83" s="10"/>
      <c r="X83" s="1"/>
      <c r="Y83" s="1"/>
      <c r="Z83" s="1"/>
      <c r="AA83" s="1"/>
      <c r="AB83" s="10"/>
      <c r="AC83" s="10"/>
      <c r="AD83" s="10"/>
      <c r="AE83" s="10"/>
      <c r="AF83" s="10"/>
      <c r="AG83" s="10"/>
      <c r="AH83" s="10"/>
      <c r="AI83" s="10"/>
    </row>
    <row r="84" spans="1:35" s="87" customFormat="1" ht="12.75" customHeight="1" x14ac:dyDescent="0.2">
      <c r="A84" s="346" t="s">
        <v>137</v>
      </c>
      <c r="B84" s="346"/>
      <c r="C84" s="346"/>
      <c r="D84" s="346"/>
      <c r="E84" s="346"/>
      <c r="F84" s="346"/>
      <c r="G84" s="346"/>
      <c r="H84" s="346"/>
      <c r="I84" s="346"/>
      <c r="J84" s="346"/>
      <c r="K84" s="346"/>
      <c r="L84" s="346"/>
      <c r="M84" s="346"/>
      <c r="N84" s="346"/>
      <c r="O84" s="346"/>
      <c r="P84" s="346"/>
      <c r="Q84" s="346"/>
      <c r="R84" s="346"/>
      <c r="S84" s="10"/>
      <c r="T84" s="10"/>
      <c r="U84" s="10"/>
      <c r="V84" s="10"/>
      <c r="W84" s="10"/>
      <c r="X84" s="1"/>
      <c r="Y84" s="1"/>
      <c r="Z84" s="1"/>
      <c r="AA84" s="1"/>
      <c r="AB84" s="10"/>
      <c r="AC84" s="10"/>
      <c r="AD84" s="10"/>
      <c r="AE84" s="10"/>
      <c r="AF84" s="10"/>
      <c r="AG84" s="10"/>
      <c r="AH84" s="10"/>
      <c r="AI84" s="10"/>
    </row>
    <row r="85" spans="1:35" x14ac:dyDescent="0.2">
      <c r="A85" s="348" t="s">
        <v>139</v>
      </c>
      <c r="B85" s="345"/>
      <c r="C85" s="345"/>
      <c r="D85" s="345"/>
      <c r="E85" s="125"/>
      <c r="F85" s="125"/>
      <c r="G85" s="125"/>
      <c r="H85" s="125"/>
      <c r="I85" s="125"/>
      <c r="J85" s="125"/>
      <c r="K85" s="125"/>
      <c r="L85" s="125"/>
      <c r="M85" s="125"/>
      <c r="N85" s="125"/>
      <c r="O85" s="125"/>
      <c r="P85" s="125"/>
      <c r="Q85" s="125"/>
      <c r="R85" s="125"/>
      <c r="S85" s="10"/>
      <c r="T85" s="10"/>
      <c r="U85" s="10"/>
      <c r="V85" s="10"/>
      <c r="W85" s="10"/>
      <c r="X85" s="1"/>
      <c r="Y85" s="1"/>
      <c r="Z85" s="1"/>
      <c r="AA85" s="1"/>
      <c r="AB85" s="10"/>
      <c r="AC85" s="10"/>
      <c r="AD85" s="10"/>
      <c r="AE85" s="10"/>
      <c r="AF85" s="10"/>
      <c r="AG85" s="10"/>
      <c r="AH85" s="10"/>
      <c r="AI85" s="10"/>
    </row>
    <row r="86" spans="1:35" x14ac:dyDescent="0.2">
      <c r="A86" s="346" t="s">
        <v>64</v>
      </c>
      <c r="B86" s="346"/>
      <c r="C86" s="346"/>
      <c r="D86" s="346"/>
      <c r="E86" s="346"/>
      <c r="F86" s="346"/>
      <c r="G86" s="346"/>
      <c r="H86" s="346"/>
      <c r="I86" s="346"/>
      <c r="J86" s="346"/>
      <c r="K86" s="346"/>
      <c r="L86" s="346"/>
      <c r="M86" s="346"/>
      <c r="N86" s="346"/>
      <c r="O86" s="346"/>
      <c r="P86" s="346"/>
      <c r="Q86" s="346"/>
      <c r="R86" s="346"/>
      <c r="S86" s="10"/>
      <c r="T86" s="10"/>
      <c r="U86" s="10"/>
      <c r="V86" s="10"/>
      <c r="W86" s="10"/>
      <c r="Y86" s="1"/>
      <c r="AA86" s="1"/>
      <c r="AB86" s="10"/>
      <c r="AC86" s="10"/>
      <c r="AD86" s="10"/>
      <c r="AE86" s="10"/>
      <c r="AF86" s="10"/>
      <c r="AG86" s="10"/>
      <c r="AH86" s="10"/>
      <c r="AI86" s="10"/>
    </row>
    <row r="87" spans="1:35" x14ac:dyDescent="0.2">
      <c r="A87" s="346" t="s">
        <v>65</v>
      </c>
      <c r="B87" s="346"/>
      <c r="C87" s="346"/>
      <c r="D87" s="346"/>
      <c r="E87" s="346"/>
      <c r="F87" s="346"/>
      <c r="G87" s="346"/>
      <c r="H87" s="346"/>
      <c r="I87" s="346"/>
      <c r="J87" s="346"/>
      <c r="K87" s="346"/>
      <c r="L87" s="346"/>
      <c r="M87" s="346"/>
      <c r="N87" s="346"/>
      <c r="O87" s="346"/>
      <c r="P87" s="346"/>
      <c r="Q87" s="346"/>
      <c r="R87" s="346"/>
    </row>
    <row r="88" spans="1:35" x14ac:dyDescent="0.2">
      <c r="A88" s="86"/>
      <c r="B88" s="86"/>
      <c r="C88" s="86"/>
      <c r="D88" s="86"/>
      <c r="E88" s="86"/>
      <c r="F88" s="86"/>
      <c r="G88" s="86"/>
      <c r="H88" s="86"/>
      <c r="I88" s="86"/>
      <c r="J88" s="86"/>
      <c r="K88" s="86"/>
      <c r="L88" s="86"/>
      <c r="M88" s="86"/>
      <c r="N88" s="86"/>
      <c r="O88" s="86"/>
      <c r="P88" s="86"/>
      <c r="Q88" s="86"/>
      <c r="R88" s="86"/>
    </row>
    <row r="93" spans="1:35" x14ac:dyDescent="0.2">
      <c r="A93" s="119"/>
    </row>
    <row r="100" spans="1:1" x14ac:dyDescent="0.2">
      <c r="A100" s="220">
        <v>2018</v>
      </c>
    </row>
    <row r="101" spans="1:1" x14ac:dyDescent="0.2">
      <c r="A101" s="220"/>
    </row>
    <row r="102" spans="1:1" x14ac:dyDescent="0.2">
      <c r="A102" s="99"/>
    </row>
    <row r="103" spans="1:1" x14ac:dyDescent="0.2">
      <c r="A103" s="99"/>
    </row>
  </sheetData>
  <mergeCells count="45">
    <mergeCell ref="A87:R87"/>
    <mergeCell ref="A78:R78"/>
    <mergeCell ref="A79:R81"/>
    <mergeCell ref="A82:R83"/>
    <mergeCell ref="A84:R84"/>
    <mergeCell ref="A85:D85"/>
    <mergeCell ref="A86:R86"/>
    <mergeCell ref="F55:F56"/>
    <mergeCell ref="H55:H56"/>
    <mergeCell ref="A51:R51"/>
    <mergeCell ref="J55:J56"/>
    <mergeCell ref="G55:G56"/>
    <mergeCell ref="C2:J2"/>
    <mergeCell ref="A48:R50"/>
    <mergeCell ref="A40:R40"/>
    <mergeCell ref="B55:B56"/>
    <mergeCell ref="C55:C56"/>
    <mergeCell ref="D55:D56"/>
    <mergeCell ref="L55:L56"/>
    <mergeCell ref="E55:E56"/>
    <mergeCell ref="I55:I56"/>
    <mergeCell ref="C53:K53"/>
    <mergeCell ref="A43:R44"/>
    <mergeCell ref="A52:R52"/>
    <mergeCell ref="A41:R42"/>
    <mergeCell ref="A45:R47"/>
    <mergeCell ref="M55:M56"/>
    <mergeCell ref="K55:K56"/>
    <mergeCell ref="M2:P2"/>
    <mergeCell ref="O5:P5"/>
    <mergeCell ref="Q6:R6"/>
    <mergeCell ref="L4:M4"/>
    <mergeCell ref="Q5:R5"/>
    <mergeCell ref="C5:J5"/>
    <mergeCell ref="R30:R31"/>
    <mergeCell ref="R32:R33"/>
    <mergeCell ref="M7:N7"/>
    <mergeCell ref="O7:T7"/>
    <mergeCell ref="A30:H31"/>
    <mergeCell ref="R19:R20"/>
    <mergeCell ref="R28:R29"/>
    <mergeCell ref="B33:L33"/>
    <mergeCell ref="A9:Q10"/>
    <mergeCell ref="A19:F20"/>
    <mergeCell ref="A28:F29"/>
  </mergeCells>
  <phoneticPr fontId="0" type="noConversion"/>
  <conditionalFormatting sqref="A9:Q10">
    <cfRule type="expression" dxfId="0" priority="1" stopIfTrue="1">
      <formula>"a8=$AA$17"</formula>
    </cfRule>
  </conditionalFormatting>
  <dataValidations xWindow="1220" yWindow="324" count="10">
    <dataValidation type="whole" allowBlank="1" showInputMessage="1" showErrorMessage="1" sqref="J22:J25 J13:J16">
      <formula1>0</formula1>
      <formula2>0</formula2>
    </dataValidation>
    <dataValidation type="decimal" allowBlank="1" showInputMessage="1" showErrorMessage="1" sqref="O21:O27 G21:G27 G12:G18">
      <formula1>0.01</formula1>
      <formula2>24</formula2>
    </dataValidation>
    <dataValidation type="decimal" allowBlank="1" showInputMessage="1" showErrorMessage="1" sqref="H12:I18 H21:I27">
      <formula1>0.01</formula1>
      <formula2>7</formula2>
    </dataValidation>
    <dataValidation type="date" allowBlank="1" showInputMessage="1" showErrorMessage="1" error="Not in date format_x000a_mm/dd/yy" prompt="Required field-ensure end date is Saturday" sqref="Q2">
      <formula1>36861</formula1>
      <formula2>55153</formula2>
    </dataValidation>
    <dataValidation type="decimal" allowBlank="1" showInputMessage="1" showErrorMessage="1" sqref="K21:N27 K12:N18">
      <formula1>0</formula1>
      <formula2>24</formula2>
    </dataValidation>
    <dataValidation type="decimal" allowBlank="1" showInputMessage="1" showErrorMessage="1" sqref="O12:P18">
      <formula1>0</formula1>
      <formula2>10</formula2>
    </dataValidation>
    <dataValidation type="decimal" allowBlank="1" showInputMessage="1" showErrorMessage="1" sqref="P21:Q27 Q12:Q18">
      <formula1>0.01</formula1>
      <formula2>10</formula2>
    </dataValidation>
    <dataValidation type="list" allowBlank="1" showInputMessage="1" showErrorMessage="1" error="Input Error" promptTitle="Enter Code or Use Drop Down List" prompt="FMLA - Family Medical Leave Act_x000a_LWOP - Leave Without Pay_x000a_WC - Worker's Compensation_x000a_PD - Professional Development_x000a_ML - Military Leave_x000a_UA - Union Activity_x000a_JD- Jury Duty_x000a_Other" sqref="R13:R18">
      <formula1>$Z$27:$Z$35</formula1>
    </dataValidation>
    <dataValidation type="list" allowBlank="1" showInputMessage="1" showErrorMessage="1" error="Input Error" promptTitle="Enter Code or Use Drop Down List" prompt="FMLA - Family Medical Leave Act_x000a_LWOP - Leave Without Pay_x000a_WC - Worker's Compensation_x000a_PD - Professional Development_x000a_ML - Military Leave_x000a_UA - Union Activity_x000a_JD- Jury Duty_x000a_Other" sqref="R21:R27">
      <formula1>$Z$27:$Z$35</formula1>
    </dataValidation>
    <dataValidation type="list" allowBlank="1" showInputMessage="1" showErrorMessage="1" error="Input Error" promptTitle="Enter Code or Use Drop Down List" prompt="FMLA - Family Medical Leave Act_x000a_LWOP - Leave Without Pay_x000a_WC - Worker's Compensation_x000a_PD - Professional Development_x000a_ML - Military Leave_x000a_UA - Union Activity_x000a_JD- Jury Duty_x000a_Other" sqref="R12">
      <formula1>$Z$27:$Z$35</formula1>
    </dataValidation>
  </dataValidations>
  <printOptions gridLines="1"/>
  <pageMargins left="0.25" right="0.25" top="0.6" bottom="0" header="0.25" footer="0"/>
  <pageSetup scale="86" orientation="landscape" r:id="rId1"/>
  <headerFooter alignWithMargins="0">
    <oddHeader>&amp;C&amp;"Arial,Bold"&amp;16UWL UNVERSITY STAFF TIME REPORT</oddHeader>
    <oddFooter xml:space="preserve">&amp;C&amp;"Arial,Bold"&amp;12NON-EXEMPT </oddFooter>
  </headerFooter>
  <ignoredErrors>
    <ignoredError sqref="J21 J27 J18"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04"/>
  <sheetViews>
    <sheetView showZeros="0" topLeftCell="A16" zoomScaleNormal="100" workbookViewId="0">
      <selection activeCell="O2" sqref="O2:Q2"/>
    </sheetView>
  </sheetViews>
  <sheetFormatPr defaultRowHeight="15" x14ac:dyDescent="0.2"/>
  <cols>
    <col min="1" max="1" width="10.42578125" style="7" customWidth="1"/>
    <col min="2" max="2" width="7.140625" style="7" customWidth="1"/>
    <col min="3" max="5" width="9" style="7" customWidth="1"/>
    <col min="6" max="6" width="8.85546875" style="7" customWidth="1"/>
    <col min="7" max="7" width="8.28515625" style="7" customWidth="1"/>
    <col min="8" max="9" width="7.85546875" style="7" customWidth="1"/>
    <col min="10" max="10" width="8.5703125" style="7" customWidth="1"/>
    <col min="11" max="11" width="10.140625" style="7" customWidth="1"/>
    <col min="12" max="14" width="8.140625" style="7" customWidth="1"/>
    <col min="15" max="15" width="8.42578125" style="7" customWidth="1"/>
    <col min="16" max="16" width="7.140625" style="7" customWidth="1"/>
    <col min="17" max="17" width="10.7109375" style="7" customWidth="1"/>
    <col min="18" max="18" width="11.85546875" style="39" customWidth="1"/>
    <col min="19" max="19" width="9.140625" style="7"/>
    <col min="20" max="20" width="9.85546875" style="7" customWidth="1"/>
    <col min="21" max="16384" width="9.140625" style="7"/>
  </cols>
  <sheetData>
    <row r="1" spans="1:25" ht="12.75" customHeight="1" x14ac:dyDescent="0.3">
      <c r="A1" s="6"/>
      <c r="B1" s="6"/>
      <c r="C1" s="6"/>
      <c r="D1" s="6"/>
      <c r="E1" s="6"/>
      <c r="F1" s="6"/>
      <c r="G1" s="357"/>
      <c r="H1" s="358"/>
      <c r="I1" s="358"/>
      <c r="J1" s="358"/>
      <c r="K1" s="358"/>
      <c r="L1" s="358"/>
      <c r="M1" s="358"/>
      <c r="N1" s="358"/>
      <c r="O1" s="115" t="s">
        <v>173</v>
      </c>
      <c r="P1" s="116"/>
      <c r="Q1" s="116"/>
      <c r="R1" s="116"/>
      <c r="T1" s="8"/>
    </row>
    <row r="2" spans="1:25" ht="16.5" customHeight="1" thickBot="1" x14ac:dyDescent="0.25">
      <c r="A2" s="110" t="str">
        <f>Original!A2</f>
        <v>Name</v>
      </c>
      <c r="B2" s="109">
        <f>Original!B2</f>
        <v>0</v>
      </c>
      <c r="C2" s="351">
        <f>Original!C2</f>
        <v>0</v>
      </c>
      <c r="D2" s="351"/>
      <c r="E2" s="351"/>
      <c r="F2" s="352"/>
      <c r="G2" s="352"/>
      <c r="H2" s="352"/>
      <c r="I2" s="107"/>
      <c r="J2" s="108"/>
      <c r="K2" s="250"/>
      <c r="L2" s="250"/>
      <c r="M2" s="250"/>
      <c r="N2" s="11"/>
      <c r="O2" s="299" t="s">
        <v>29</v>
      </c>
      <c r="P2" s="299"/>
      <c r="Q2" s="299"/>
      <c r="R2" s="117">
        <f>Original!Q2</f>
        <v>43106</v>
      </c>
      <c r="T2" s="8"/>
    </row>
    <row r="3" spans="1:25" ht="16.5" customHeight="1" x14ac:dyDescent="0.2">
      <c r="A3" s="355" t="s">
        <v>20</v>
      </c>
      <c r="B3" s="356"/>
      <c r="C3" s="359"/>
      <c r="D3" s="359"/>
      <c r="E3" s="359"/>
      <c r="F3" s="360"/>
      <c r="G3" s="360"/>
      <c r="H3" s="360"/>
      <c r="I3" s="6" t="s">
        <v>67</v>
      </c>
      <c r="J3" s="6"/>
      <c r="K3" s="270"/>
      <c r="L3" s="312"/>
      <c r="M3" s="313"/>
      <c r="N3" s="11"/>
      <c r="O3" s="10"/>
      <c r="P3" s="10"/>
      <c r="Q3" s="10"/>
      <c r="R3" s="207" t="s">
        <v>22</v>
      </c>
      <c r="T3" s="8"/>
    </row>
    <row r="4" spans="1:25" ht="18" customHeight="1" x14ac:dyDescent="0.2">
      <c r="A4" s="203" t="s">
        <v>32</v>
      </c>
      <c r="B4" s="10"/>
      <c r="C4" s="10"/>
      <c r="D4" s="10"/>
      <c r="E4" s="10"/>
      <c r="F4" s="10"/>
      <c r="G4" s="6"/>
      <c r="H4" s="6"/>
      <c r="I4" s="6"/>
      <c r="J4" s="6"/>
      <c r="K4" s="270"/>
      <c r="L4" s="312"/>
      <c r="M4" s="313"/>
      <c r="N4" s="11"/>
      <c r="O4" s="10"/>
      <c r="P4" s="10"/>
      <c r="Q4" s="10"/>
      <c r="R4" s="14"/>
      <c r="T4" s="8"/>
    </row>
    <row r="5" spans="1:25" ht="18.75" customHeight="1" x14ac:dyDescent="0.2">
      <c r="A5" s="101" t="s">
        <v>68</v>
      </c>
      <c r="B5" s="100"/>
      <c r="C5" s="350">
        <f>Original!C5</f>
        <v>0</v>
      </c>
      <c r="D5" s="351"/>
      <c r="E5" s="351"/>
      <c r="F5" s="352"/>
      <c r="G5" s="352"/>
      <c r="H5" s="352"/>
      <c r="I5" s="100"/>
      <c r="J5" s="99"/>
      <c r="K5" s="270"/>
      <c r="L5" s="267"/>
      <c r="M5" s="250"/>
      <c r="N5" s="299" t="s">
        <v>110</v>
      </c>
      <c r="O5" s="299"/>
      <c r="P5" s="299"/>
      <c r="Q5" s="349">
        <f>Original!Q5</f>
        <v>0</v>
      </c>
      <c r="R5" s="349"/>
      <c r="T5" s="8"/>
    </row>
    <row r="6" spans="1:25" ht="18" customHeight="1" x14ac:dyDescent="0.2">
      <c r="A6" s="10" t="s">
        <v>21</v>
      </c>
      <c r="B6" s="10"/>
      <c r="C6" s="353"/>
      <c r="D6" s="353"/>
      <c r="E6" s="353"/>
      <c r="F6" s="353"/>
      <c r="G6" s="353"/>
      <c r="H6" s="353"/>
      <c r="I6" s="6" t="s">
        <v>67</v>
      </c>
      <c r="J6" s="6"/>
      <c r="K6" s="270"/>
      <c r="L6" s="267"/>
      <c r="M6" s="250"/>
      <c r="N6" s="11"/>
      <c r="O6" s="10"/>
      <c r="P6" s="16"/>
      <c r="Q6" s="354" t="s">
        <v>38</v>
      </c>
      <c r="R6" s="354"/>
      <c r="T6" s="8"/>
    </row>
    <row r="7" spans="1:25" ht="18" customHeight="1" x14ac:dyDescent="0.2">
      <c r="A7" s="204" t="s">
        <v>26</v>
      </c>
      <c r="B7" s="1"/>
      <c r="C7" s="1"/>
      <c r="D7" s="1"/>
      <c r="E7" s="1"/>
      <c r="F7" s="1"/>
      <c r="G7" s="73"/>
      <c r="H7" s="73"/>
      <c r="I7" s="6"/>
      <c r="J7" s="6"/>
      <c r="K7" s="98"/>
      <c r="L7" s="15"/>
      <c r="M7" s="299" t="s">
        <v>107</v>
      </c>
      <c r="N7" s="299"/>
      <c r="O7" s="380">
        <f>Original!O7</f>
        <v>0</v>
      </c>
      <c r="P7" s="381"/>
      <c r="Q7" s="381"/>
      <c r="R7" s="382"/>
      <c r="T7" s="8"/>
    </row>
    <row r="8" spans="1:25" ht="14.25" customHeight="1" x14ac:dyDescent="0.2">
      <c r="A8" s="94"/>
      <c r="B8" s="1"/>
      <c r="C8" s="1"/>
      <c r="D8" s="1"/>
      <c r="E8" s="1"/>
      <c r="F8" s="1"/>
      <c r="G8" s="73"/>
      <c r="H8" s="73"/>
      <c r="I8" s="6"/>
      <c r="J8" s="6"/>
      <c r="K8" s="98"/>
      <c r="L8" s="15"/>
      <c r="M8" s="11"/>
      <c r="N8" s="11"/>
      <c r="O8" s="10"/>
      <c r="P8" s="16"/>
      <c r="Q8" s="10"/>
      <c r="R8" s="17"/>
      <c r="T8" s="8"/>
    </row>
    <row r="9" spans="1:25" ht="10.5" customHeight="1" x14ac:dyDescent="0.2">
      <c r="A9" s="377" t="str">
        <f>Original!A9</f>
        <v>Please report time and leave in quarter-hour increments (0.25, 0.50, 0.75, 1.00, etc.)</v>
      </c>
      <c r="B9" s="378"/>
      <c r="C9" s="378"/>
      <c r="D9" s="378"/>
      <c r="E9" s="378"/>
      <c r="F9" s="378"/>
      <c r="G9" s="378"/>
      <c r="H9" s="378"/>
      <c r="I9" s="378"/>
      <c r="J9" s="378"/>
      <c r="K9" s="378"/>
      <c r="L9" s="378"/>
      <c r="M9" s="378"/>
      <c r="N9" s="378"/>
      <c r="O9" s="378"/>
      <c r="P9" s="378"/>
      <c r="Q9" s="378"/>
      <c r="R9" s="18"/>
      <c r="T9" s="8"/>
    </row>
    <row r="10" spans="1:25" ht="13.5" customHeight="1" x14ac:dyDescent="0.2">
      <c r="A10" s="379"/>
      <c r="B10" s="379"/>
      <c r="C10" s="379"/>
      <c r="D10" s="379"/>
      <c r="E10" s="379"/>
      <c r="F10" s="379"/>
      <c r="G10" s="379"/>
      <c r="H10" s="379"/>
      <c r="I10" s="379"/>
      <c r="J10" s="379"/>
      <c r="K10" s="379"/>
      <c r="L10" s="379"/>
      <c r="M10" s="379"/>
      <c r="N10" s="379"/>
      <c r="O10" s="379"/>
      <c r="P10" s="379"/>
      <c r="Q10" s="379"/>
      <c r="R10" s="18"/>
      <c r="T10" s="8"/>
    </row>
    <row r="11" spans="1:25" ht="40.5" customHeight="1" x14ac:dyDescent="0.2">
      <c r="A11" s="19" t="s">
        <v>1</v>
      </c>
      <c r="B11" s="19" t="s">
        <v>2</v>
      </c>
      <c r="C11" s="20" t="s">
        <v>33</v>
      </c>
      <c r="D11" s="198" t="s">
        <v>93</v>
      </c>
      <c r="E11" s="198" t="s">
        <v>94</v>
      </c>
      <c r="F11" s="19" t="s">
        <v>34</v>
      </c>
      <c r="G11" s="19" t="s">
        <v>35</v>
      </c>
      <c r="H11" s="19" t="s">
        <v>43</v>
      </c>
      <c r="I11" s="19" t="s">
        <v>44</v>
      </c>
      <c r="J11" s="19" t="s">
        <v>3</v>
      </c>
      <c r="K11" s="19" t="s">
        <v>31</v>
      </c>
      <c r="L11" s="19" t="s">
        <v>4</v>
      </c>
      <c r="M11" s="19" t="s">
        <v>30</v>
      </c>
      <c r="N11" s="19" t="s">
        <v>19</v>
      </c>
      <c r="O11" s="19" t="s">
        <v>41</v>
      </c>
      <c r="P11" s="19" t="s">
        <v>5</v>
      </c>
      <c r="Q11" s="21" t="s">
        <v>23</v>
      </c>
      <c r="R11" s="136" t="str">
        <f>Original!R11</f>
        <v>Reason</v>
      </c>
      <c r="T11" s="8"/>
      <c r="W11" s="22"/>
      <c r="X11" s="22"/>
      <c r="Y11" s="22"/>
    </row>
    <row r="12" spans="1:25" ht="16.5" customHeight="1" x14ac:dyDescent="0.2">
      <c r="A12" s="23">
        <f t="shared" ref="A12:A17" si="0">A13-1</f>
        <v>43093</v>
      </c>
      <c r="B12" s="24" t="s">
        <v>6</v>
      </c>
      <c r="C12" s="201">
        <f>Original!C12</f>
        <v>0</v>
      </c>
      <c r="D12" s="201">
        <f>Original!D12</f>
        <v>0</v>
      </c>
      <c r="E12" s="201">
        <f>Original!E12</f>
        <v>0</v>
      </c>
      <c r="F12" s="201">
        <f>Original!F12</f>
        <v>0</v>
      </c>
      <c r="G12" s="136">
        <f>Original!G12</f>
        <v>0</v>
      </c>
      <c r="H12" s="136">
        <f>Original!H12</f>
        <v>0</v>
      </c>
      <c r="I12" s="136">
        <f>Original!I12</f>
        <v>0</v>
      </c>
      <c r="J12" s="136">
        <f>Original!J12</f>
        <v>0</v>
      </c>
      <c r="K12" s="136">
        <f>Original!K12</f>
        <v>0</v>
      </c>
      <c r="L12" s="136">
        <f>Original!L12</f>
        <v>0</v>
      </c>
      <c r="M12" s="136">
        <f>Original!M12</f>
        <v>0</v>
      </c>
      <c r="N12" s="136">
        <f>Original!N12</f>
        <v>0</v>
      </c>
      <c r="O12" s="136">
        <f>Original!O12</f>
        <v>0</v>
      </c>
      <c r="P12" s="136">
        <f>Original!P12</f>
        <v>0</v>
      </c>
      <c r="Q12" s="136">
        <f>Original!Q12</f>
        <v>0</v>
      </c>
      <c r="R12" s="136">
        <f>Original!R12</f>
        <v>0</v>
      </c>
      <c r="T12" s="8"/>
      <c r="W12" s="25"/>
      <c r="X12" s="25"/>
      <c r="Y12" s="22"/>
    </row>
    <row r="13" spans="1:25" ht="16.5" customHeight="1" x14ac:dyDescent="0.2">
      <c r="A13" s="23">
        <f t="shared" si="0"/>
        <v>43094</v>
      </c>
      <c r="B13" s="24" t="s">
        <v>7</v>
      </c>
      <c r="C13" s="201">
        <f>Original!C13</f>
        <v>0</v>
      </c>
      <c r="D13" s="201">
        <f>Original!D13</f>
        <v>0</v>
      </c>
      <c r="E13" s="201">
        <f>Original!E13</f>
        <v>0</v>
      </c>
      <c r="F13" s="201">
        <f>Original!F13</f>
        <v>0</v>
      </c>
      <c r="G13" s="136">
        <f>Original!G13</f>
        <v>0</v>
      </c>
      <c r="H13" s="136">
        <f>Original!H13</f>
        <v>0</v>
      </c>
      <c r="I13" s="136">
        <f>Original!I13</f>
        <v>0</v>
      </c>
      <c r="J13" s="5"/>
      <c r="K13" s="136">
        <f>Original!K13</f>
        <v>0</v>
      </c>
      <c r="L13" s="136">
        <f>Original!L13</f>
        <v>0</v>
      </c>
      <c r="M13" s="136">
        <f>Original!M13</f>
        <v>0</v>
      </c>
      <c r="N13" s="136">
        <f>Original!N13</f>
        <v>0</v>
      </c>
      <c r="O13" s="136">
        <f>Original!O13</f>
        <v>0</v>
      </c>
      <c r="P13" s="136">
        <f>Original!P13</f>
        <v>0</v>
      </c>
      <c r="Q13" s="136">
        <f>Original!Q13</f>
        <v>0</v>
      </c>
      <c r="R13" s="136">
        <f>Original!R13</f>
        <v>0</v>
      </c>
      <c r="T13" s="8"/>
      <c r="W13" s="25"/>
      <c r="X13" s="25"/>
      <c r="Y13" s="22"/>
    </row>
    <row r="14" spans="1:25" ht="16.5" customHeight="1" x14ac:dyDescent="0.2">
      <c r="A14" s="23">
        <f t="shared" si="0"/>
        <v>43095</v>
      </c>
      <c r="B14" s="24" t="s">
        <v>8</v>
      </c>
      <c r="C14" s="201">
        <f>Original!C14</f>
        <v>0</v>
      </c>
      <c r="D14" s="201">
        <f>Original!D14</f>
        <v>0</v>
      </c>
      <c r="E14" s="201">
        <f>Original!E14</f>
        <v>0</v>
      </c>
      <c r="F14" s="201">
        <f>Original!F14</f>
        <v>0</v>
      </c>
      <c r="G14" s="136">
        <f>Original!G14</f>
        <v>0</v>
      </c>
      <c r="H14" s="136">
        <f>Original!H14</f>
        <v>0</v>
      </c>
      <c r="I14" s="136">
        <f>Original!I14</f>
        <v>0</v>
      </c>
      <c r="J14" s="5"/>
      <c r="K14" s="136">
        <f>Original!K14</f>
        <v>0</v>
      </c>
      <c r="L14" s="136">
        <f>Original!L14</f>
        <v>0</v>
      </c>
      <c r="M14" s="136">
        <f>Original!M14</f>
        <v>0</v>
      </c>
      <c r="N14" s="136">
        <f>Original!N14</f>
        <v>0</v>
      </c>
      <c r="O14" s="136">
        <f>Original!O14</f>
        <v>0</v>
      </c>
      <c r="P14" s="136">
        <f>Original!P14</f>
        <v>0</v>
      </c>
      <c r="Q14" s="136">
        <f>Original!Q14</f>
        <v>0</v>
      </c>
      <c r="R14" s="136">
        <f>Original!R14</f>
        <v>0</v>
      </c>
      <c r="T14" s="8"/>
      <c r="W14" s="25"/>
      <c r="X14" s="25"/>
      <c r="Y14" s="22"/>
    </row>
    <row r="15" spans="1:25" ht="16.5" customHeight="1" x14ac:dyDescent="0.2">
      <c r="A15" s="23">
        <f t="shared" si="0"/>
        <v>43096</v>
      </c>
      <c r="B15" s="24" t="s">
        <v>9</v>
      </c>
      <c r="C15" s="201">
        <f>Original!C15</f>
        <v>0</v>
      </c>
      <c r="D15" s="201">
        <f>Original!D15</f>
        <v>0</v>
      </c>
      <c r="E15" s="201">
        <f>Original!E15</f>
        <v>0</v>
      </c>
      <c r="F15" s="201">
        <f>Original!F15</f>
        <v>0</v>
      </c>
      <c r="G15" s="136">
        <f>Original!G15</f>
        <v>0</v>
      </c>
      <c r="H15" s="136">
        <f>Original!H15</f>
        <v>0</v>
      </c>
      <c r="I15" s="136">
        <f>Original!I15</f>
        <v>0</v>
      </c>
      <c r="J15" s="5"/>
      <c r="K15" s="136">
        <f>Original!K15</f>
        <v>0</v>
      </c>
      <c r="L15" s="136">
        <f>Original!L15</f>
        <v>0</v>
      </c>
      <c r="M15" s="136">
        <f>Original!M15</f>
        <v>0</v>
      </c>
      <c r="N15" s="136">
        <f>Original!N15</f>
        <v>0</v>
      </c>
      <c r="O15" s="136">
        <f>Original!O15</f>
        <v>0</v>
      </c>
      <c r="P15" s="136">
        <f>Original!P15</f>
        <v>0</v>
      </c>
      <c r="Q15" s="136">
        <f>Original!Q15</f>
        <v>0</v>
      </c>
      <c r="R15" s="136">
        <f>Original!R15</f>
        <v>0</v>
      </c>
      <c r="T15" s="8"/>
      <c r="W15" s="25"/>
      <c r="X15" s="25"/>
      <c r="Y15" s="22"/>
    </row>
    <row r="16" spans="1:25" ht="16.5" customHeight="1" x14ac:dyDescent="0.2">
      <c r="A16" s="23">
        <f t="shared" si="0"/>
        <v>43097</v>
      </c>
      <c r="B16" s="24" t="s">
        <v>10</v>
      </c>
      <c r="C16" s="201">
        <f>Original!C16</f>
        <v>0</v>
      </c>
      <c r="D16" s="201">
        <f>Original!D16</f>
        <v>0</v>
      </c>
      <c r="E16" s="201">
        <f>Original!E16</f>
        <v>0</v>
      </c>
      <c r="F16" s="201">
        <f>Original!F16</f>
        <v>0</v>
      </c>
      <c r="G16" s="136">
        <f>Original!G16</f>
        <v>0</v>
      </c>
      <c r="H16" s="136">
        <f>Original!H16</f>
        <v>0</v>
      </c>
      <c r="I16" s="136">
        <f>Original!I16</f>
        <v>0</v>
      </c>
      <c r="J16" s="5"/>
      <c r="K16" s="136">
        <f>Original!K16</f>
        <v>0</v>
      </c>
      <c r="L16" s="136">
        <f>Original!L16</f>
        <v>0</v>
      </c>
      <c r="M16" s="136">
        <f>Original!M16</f>
        <v>0</v>
      </c>
      <c r="N16" s="136">
        <f>Original!N16</f>
        <v>0</v>
      </c>
      <c r="O16" s="136">
        <f>Original!O16</f>
        <v>0</v>
      </c>
      <c r="P16" s="136">
        <f>Original!P16</f>
        <v>0</v>
      </c>
      <c r="Q16" s="136">
        <f>Original!Q16</f>
        <v>0</v>
      </c>
      <c r="R16" s="136">
        <f>Original!R16</f>
        <v>0</v>
      </c>
      <c r="T16" s="8"/>
      <c r="W16" s="25"/>
      <c r="X16" s="25"/>
      <c r="Y16" s="22"/>
    </row>
    <row r="17" spans="1:25" ht="16.5" customHeight="1" x14ac:dyDescent="0.2">
      <c r="A17" s="23">
        <f t="shared" si="0"/>
        <v>43098</v>
      </c>
      <c r="B17" s="24" t="s">
        <v>11</v>
      </c>
      <c r="C17" s="201">
        <f>Original!C17</f>
        <v>0</v>
      </c>
      <c r="D17" s="201">
        <f>Original!D17</f>
        <v>0</v>
      </c>
      <c r="E17" s="201">
        <f>Original!E17</f>
        <v>0</v>
      </c>
      <c r="F17" s="201">
        <f>Original!F17</f>
        <v>0</v>
      </c>
      <c r="G17" s="136">
        <f>Original!G17</f>
        <v>0</v>
      </c>
      <c r="H17" s="136">
        <f>Original!H17</f>
        <v>0</v>
      </c>
      <c r="I17" s="136">
        <f>Original!I17</f>
        <v>0</v>
      </c>
      <c r="J17" s="136">
        <f>Original!J17</f>
        <v>0</v>
      </c>
      <c r="K17" s="136">
        <f>Original!K17</f>
        <v>0</v>
      </c>
      <c r="L17" s="136">
        <f>Original!L17</f>
        <v>0</v>
      </c>
      <c r="M17" s="136">
        <f>Original!M17</f>
        <v>0</v>
      </c>
      <c r="N17" s="136">
        <f>Original!N17</f>
        <v>0</v>
      </c>
      <c r="O17" s="136">
        <f>Original!O17</f>
        <v>0</v>
      </c>
      <c r="P17" s="136">
        <f>Original!P17</f>
        <v>0</v>
      </c>
      <c r="Q17" s="136">
        <f>Original!Q17</f>
        <v>0</v>
      </c>
      <c r="R17" s="136">
        <f>Original!R17</f>
        <v>0</v>
      </c>
      <c r="T17" s="8"/>
      <c r="W17" s="25"/>
      <c r="X17" s="25"/>
      <c r="Y17" s="22"/>
    </row>
    <row r="18" spans="1:25" ht="16.5" customHeight="1" thickBot="1" x14ac:dyDescent="0.25">
      <c r="A18" s="23">
        <f>A21-1</f>
        <v>43099</v>
      </c>
      <c r="B18" s="26" t="s">
        <v>12</v>
      </c>
      <c r="C18" s="201">
        <f>Original!C18</f>
        <v>0</v>
      </c>
      <c r="D18" s="201">
        <f>Original!D18</f>
        <v>0</v>
      </c>
      <c r="E18" s="201">
        <f>Original!E18</f>
        <v>0</v>
      </c>
      <c r="F18" s="201">
        <f>Original!F18</f>
        <v>0</v>
      </c>
      <c r="G18" s="136">
        <f>Original!G18</f>
        <v>0</v>
      </c>
      <c r="H18" s="137">
        <f>Original!H18</f>
        <v>0</v>
      </c>
      <c r="I18" s="137">
        <f>Original!I18</f>
        <v>0</v>
      </c>
      <c r="J18" s="136">
        <f>Original!J18</f>
        <v>0</v>
      </c>
      <c r="K18" s="137">
        <f>Original!K18</f>
        <v>0</v>
      </c>
      <c r="L18" s="137">
        <f>Original!L18</f>
        <v>0</v>
      </c>
      <c r="M18" s="137">
        <f>Original!M18</f>
        <v>0</v>
      </c>
      <c r="N18" s="137">
        <f>Original!N18</f>
        <v>0</v>
      </c>
      <c r="O18" s="137">
        <f>Original!O18</f>
        <v>0</v>
      </c>
      <c r="P18" s="137">
        <f>Original!P18</f>
        <v>0</v>
      </c>
      <c r="Q18" s="137">
        <f>Original!Q18</f>
        <v>0</v>
      </c>
      <c r="R18" s="136">
        <f>Original!R18</f>
        <v>0</v>
      </c>
      <c r="T18" s="8"/>
      <c r="W18" s="25"/>
      <c r="X18" s="25"/>
      <c r="Y18" s="22"/>
    </row>
    <row r="19" spans="1:25" ht="16.5" customHeight="1" x14ac:dyDescent="0.2">
      <c r="A19" s="322" t="s">
        <v>103</v>
      </c>
      <c r="B19" s="328"/>
      <c r="C19" s="328"/>
      <c r="D19" s="328"/>
      <c r="E19" s="328"/>
      <c r="F19" s="329"/>
      <c r="G19" s="75" t="str">
        <f>Original!G19</f>
        <v/>
      </c>
      <c r="H19" s="77" t="str">
        <f>Original!H19</f>
        <v xml:space="preserve"> </v>
      </c>
      <c r="I19" s="78"/>
      <c r="J19" s="173">
        <f>Original!J19</f>
        <v>0</v>
      </c>
      <c r="K19" s="176">
        <f>Original!K19</f>
        <v>0</v>
      </c>
      <c r="L19" s="177">
        <f>Original!L19</f>
        <v>0</v>
      </c>
      <c r="M19" s="177">
        <f>Original!M19</f>
        <v>0</v>
      </c>
      <c r="N19" s="177">
        <f>Original!N19</f>
        <v>0</v>
      </c>
      <c r="O19" s="177">
        <f>Original!O19</f>
        <v>0</v>
      </c>
      <c r="P19" s="177">
        <f>Original!P19</f>
        <v>0</v>
      </c>
      <c r="Q19" s="178">
        <f>Original!Q19</f>
        <v>0</v>
      </c>
      <c r="R19" s="371">
        <f>Original!R19</f>
        <v>0</v>
      </c>
      <c r="T19" s="8"/>
      <c r="W19" s="22"/>
      <c r="X19" s="22"/>
      <c r="Y19" s="22"/>
    </row>
    <row r="20" spans="1:25" ht="16.5" customHeight="1" thickBot="1" x14ac:dyDescent="0.25">
      <c r="A20" s="368"/>
      <c r="B20" s="369"/>
      <c r="C20" s="369"/>
      <c r="D20" s="369"/>
      <c r="E20" s="369"/>
      <c r="F20" s="370"/>
      <c r="G20" s="28">
        <f>Original!G20</f>
        <v>0</v>
      </c>
      <c r="H20" s="76" t="str">
        <f>Original!H20</f>
        <v>ND =</v>
      </c>
      <c r="I20" s="76">
        <f>Original!I20</f>
        <v>0</v>
      </c>
      <c r="J20" s="174">
        <f>Original!J20</f>
        <v>0</v>
      </c>
      <c r="K20" s="179" t="str">
        <f>Original!K20</f>
        <v>VN</v>
      </c>
      <c r="L20" s="180" t="str">
        <f>Original!L20</f>
        <v>SL</v>
      </c>
      <c r="M20" s="180" t="str">
        <f>Original!M20</f>
        <v>PH</v>
      </c>
      <c r="N20" s="180" t="str">
        <f>Original!N20</f>
        <v>LH</v>
      </c>
      <c r="O20" s="180" t="str">
        <f>Original!O20</f>
        <v>CT</v>
      </c>
      <c r="P20" s="180" t="str">
        <f>Original!P20</f>
        <v>SU</v>
      </c>
      <c r="Q20" s="181" t="str">
        <f>Original!Q20</f>
        <v>Total Wk 1</v>
      </c>
      <c r="R20" s="372"/>
      <c r="T20" s="8"/>
      <c r="W20" s="25"/>
      <c r="X20" s="25"/>
      <c r="Y20" s="22"/>
    </row>
    <row r="21" spans="1:25" ht="16.5" customHeight="1" x14ac:dyDescent="0.2">
      <c r="A21" s="29">
        <f t="shared" ref="A21:A26" si="1">A22-1</f>
        <v>43100</v>
      </c>
      <c r="B21" s="30" t="s">
        <v>6</v>
      </c>
      <c r="C21" s="201">
        <f>Original!C21</f>
        <v>0</v>
      </c>
      <c r="D21" s="201">
        <f>Original!D21</f>
        <v>0</v>
      </c>
      <c r="E21" s="201">
        <f>Original!E21</f>
        <v>0</v>
      </c>
      <c r="F21" s="201">
        <f>Original!F21</f>
        <v>0</v>
      </c>
      <c r="G21" s="136">
        <f>Original!G21</f>
        <v>0</v>
      </c>
      <c r="H21" s="136">
        <f>Original!H21</f>
        <v>0</v>
      </c>
      <c r="I21" s="136">
        <f>Original!I21</f>
        <v>0</v>
      </c>
      <c r="J21" s="136">
        <f>Original!J21</f>
        <v>0</v>
      </c>
      <c r="K21" s="175">
        <f>Original!K21</f>
        <v>0</v>
      </c>
      <c r="L21" s="175">
        <f>Original!L21</f>
        <v>0</v>
      </c>
      <c r="M21" s="175">
        <f>Original!M21</f>
        <v>0</v>
      </c>
      <c r="N21" s="175">
        <f>Original!N21</f>
        <v>0</v>
      </c>
      <c r="O21" s="175">
        <f>Original!O21</f>
        <v>0</v>
      </c>
      <c r="P21" s="175">
        <f>Original!P21</f>
        <v>0</v>
      </c>
      <c r="Q21" s="175">
        <f>Original!Q21</f>
        <v>0</v>
      </c>
      <c r="R21" s="136">
        <f>Original!R21</f>
        <v>0</v>
      </c>
      <c r="T21" s="8"/>
      <c r="W21" s="25"/>
      <c r="X21" s="25"/>
      <c r="Y21" s="22"/>
    </row>
    <row r="22" spans="1:25" ht="16.5" customHeight="1" x14ac:dyDescent="0.2">
      <c r="A22" s="23">
        <f t="shared" si="1"/>
        <v>43101</v>
      </c>
      <c r="B22" s="24" t="s">
        <v>7</v>
      </c>
      <c r="C22" s="201">
        <f>Original!C22</f>
        <v>0</v>
      </c>
      <c r="D22" s="201">
        <f>Original!D22</f>
        <v>0</v>
      </c>
      <c r="E22" s="201">
        <f>Original!E22</f>
        <v>0</v>
      </c>
      <c r="F22" s="201">
        <f>Original!F22</f>
        <v>0</v>
      </c>
      <c r="G22" s="136">
        <f>Original!G22</f>
        <v>0</v>
      </c>
      <c r="H22" s="136">
        <f>Original!H22</f>
        <v>0</v>
      </c>
      <c r="I22" s="136">
        <f>Original!I22</f>
        <v>0</v>
      </c>
      <c r="J22" s="5"/>
      <c r="K22" s="136">
        <f>Original!K22</f>
        <v>0</v>
      </c>
      <c r="L22" s="136">
        <f>Original!L22</f>
        <v>0</v>
      </c>
      <c r="M22" s="136">
        <f>Original!M22</f>
        <v>0</v>
      </c>
      <c r="N22" s="136">
        <f>Original!N22</f>
        <v>0</v>
      </c>
      <c r="O22" s="136">
        <f>Original!O22</f>
        <v>0</v>
      </c>
      <c r="P22" s="136">
        <f>Original!P22</f>
        <v>0</v>
      </c>
      <c r="Q22" s="136">
        <f>Original!Q22</f>
        <v>0</v>
      </c>
      <c r="R22" s="136">
        <f>Original!R22</f>
        <v>0</v>
      </c>
      <c r="T22" s="8"/>
      <c r="W22" s="25"/>
      <c r="X22" s="25"/>
      <c r="Y22" s="22"/>
    </row>
    <row r="23" spans="1:25" ht="16.5" customHeight="1" x14ac:dyDescent="0.2">
      <c r="A23" s="23">
        <f t="shared" si="1"/>
        <v>43102</v>
      </c>
      <c r="B23" s="24" t="s">
        <v>8</v>
      </c>
      <c r="C23" s="201">
        <f>Original!C23</f>
        <v>0</v>
      </c>
      <c r="D23" s="201">
        <f>Original!D23</f>
        <v>0</v>
      </c>
      <c r="E23" s="201">
        <f>Original!E23</f>
        <v>0</v>
      </c>
      <c r="F23" s="201">
        <f>Original!F23</f>
        <v>0</v>
      </c>
      <c r="G23" s="136">
        <f>Original!G23</f>
        <v>0</v>
      </c>
      <c r="H23" s="136">
        <f>Original!H23</f>
        <v>0</v>
      </c>
      <c r="I23" s="136">
        <f>Original!I23</f>
        <v>0</v>
      </c>
      <c r="J23" s="5"/>
      <c r="K23" s="136">
        <f>Original!K23</f>
        <v>0</v>
      </c>
      <c r="L23" s="136">
        <f>Original!L23</f>
        <v>0</v>
      </c>
      <c r="M23" s="136">
        <f>Original!M23</f>
        <v>0</v>
      </c>
      <c r="N23" s="136">
        <f>Original!N23</f>
        <v>0</v>
      </c>
      <c r="O23" s="136">
        <f>Original!O23</f>
        <v>0</v>
      </c>
      <c r="P23" s="136">
        <f>Original!P23</f>
        <v>0</v>
      </c>
      <c r="Q23" s="136">
        <f>Original!Q23</f>
        <v>0</v>
      </c>
      <c r="R23" s="136">
        <f>Original!R23</f>
        <v>0</v>
      </c>
      <c r="T23" s="8"/>
      <c r="W23" s="25"/>
      <c r="X23" s="25"/>
      <c r="Y23" s="22"/>
    </row>
    <row r="24" spans="1:25" ht="16.5" customHeight="1" x14ac:dyDescent="0.2">
      <c r="A24" s="23">
        <f t="shared" si="1"/>
        <v>43103</v>
      </c>
      <c r="B24" s="24" t="s">
        <v>9</v>
      </c>
      <c r="C24" s="201">
        <f>Original!C24</f>
        <v>0</v>
      </c>
      <c r="D24" s="201">
        <f>Original!D24</f>
        <v>0</v>
      </c>
      <c r="E24" s="201">
        <f>Original!E24</f>
        <v>0</v>
      </c>
      <c r="F24" s="201">
        <f>Original!F24</f>
        <v>0</v>
      </c>
      <c r="G24" s="136">
        <f>Original!G24</f>
        <v>0</v>
      </c>
      <c r="H24" s="136">
        <f>Original!H24</f>
        <v>0</v>
      </c>
      <c r="I24" s="136">
        <f>Original!I24</f>
        <v>0</v>
      </c>
      <c r="J24" s="5">
        <v>0</v>
      </c>
      <c r="K24" s="136">
        <f>Original!K24</f>
        <v>0</v>
      </c>
      <c r="L24" s="136">
        <f>Original!L24</f>
        <v>0</v>
      </c>
      <c r="M24" s="136">
        <f>Original!M24</f>
        <v>0</v>
      </c>
      <c r="N24" s="136">
        <f>Original!N24</f>
        <v>0</v>
      </c>
      <c r="O24" s="136">
        <f>Original!O24</f>
        <v>0</v>
      </c>
      <c r="P24" s="136">
        <f>Original!P24</f>
        <v>0</v>
      </c>
      <c r="Q24" s="136">
        <f>Original!Q24</f>
        <v>0</v>
      </c>
      <c r="R24" s="136">
        <f>Original!R24</f>
        <v>0</v>
      </c>
      <c r="T24" s="8"/>
      <c r="W24" s="25"/>
      <c r="X24" s="25"/>
      <c r="Y24" s="22"/>
    </row>
    <row r="25" spans="1:25" ht="16.5" customHeight="1" x14ac:dyDescent="0.2">
      <c r="A25" s="23">
        <f t="shared" si="1"/>
        <v>43104</v>
      </c>
      <c r="B25" s="24" t="s">
        <v>10</v>
      </c>
      <c r="C25" s="201">
        <f>Original!C25</f>
        <v>0</v>
      </c>
      <c r="D25" s="201">
        <f>Original!D25</f>
        <v>0</v>
      </c>
      <c r="E25" s="201">
        <f>Original!E25</f>
        <v>0</v>
      </c>
      <c r="F25" s="201">
        <f>Original!F25</f>
        <v>0</v>
      </c>
      <c r="G25" s="136">
        <f>Original!G25</f>
        <v>0</v>
      </c>
      <c r="H25" s="136">
        <f>Original!H25</f>
        <v>0</v>
      </c>
      <c r="I25" s="136">
        <f>Original!I25</f>
        <v>0</v>
      </c>
      <c r="J25" s="5"/>
      <c r="K25" s="136">
        <f>Original!K25</f>
        <v>0</v>
      </c>
      <c r="L25" s="136">
        <f>Original!L25</f>
        <v>0</v>
      </c>
      <c r="M25" s="136">
        <f>Original!M25</f>
        <v>0</v>
      </c>
      <c r="N25" s="136">
        <f>Original!N25</f>
        <v>0</v>
      </c>
      <c r="O25" s="136">
        <f>Original!O25</f>
        <v>0</v>
      </c>
      <c r="P25" s="136">
        <f>Original!P25</f>
        <v>0</v>
      </c>
      <c r="Q25" s="136">
        <f>Original!Q25</f>
        <v>0</v>
      </c>
      <c r="R25" s="136">
        <f>Original!R25</f>
        <v>0</v>
      </c>
      <c r="T25" s="8"/>
      <c r="W25" s="25"/>
      <c r="X25" s="25"/>
      <c r="Y25" s="22"/>
    </row>
    <row r="26" spans="1:25" ht="16.5" customHeight="1" x14ac:dyDescent="0.2">
      <c r="A26" s="23">
        <f t="shared" si="1"/>
        <v>43105</v>
      </c>
      <c r="B26" s="24" t="s">
        <v>11</v>
      </c>
      <c r="C26" s="201">
        <f>Original!C26</f>
        <v>0</v>
      </c>
      <c r="D26" s="201">
        <f>Original!D26</f>
        <v>0</v>
      </c>
      <c r="E26" s="201">
        <f>Original!E26</f>
        <v>0</v>
      </c>
      <c r="F26" s="201">
        <f>Original!F26</f>
        <v>0</v>
      </c>
      <c r="G26" s="136">
        <f>Original!G26</f>
        <v>0</v>
      </c>
      <c r="H26" s="136">
        <f>Original!H26</f>
        <v>0</v>
      </c>
      <c r="I26" s="136">
        <f>Original!I26</f>
        <v>0</v>
      </c>
      <c r="J26" s="136">
        <f>Original!J26</f>
        <v>0</v>
      </c>
      <c r="K26" s="136">
        <f>Original!K26</f>
        <v>0</v>
      </c>
      <c r="L26" s="136">
        <f>Original!L26</f>
        <v>0</v>
      </c>
      <c r="M26" s="136">
        <f>Original!M26</f>
        <v>0</v>
      </c>
      <c r="N26" s="136">
        <f>Original!N26</f>
        <v>0</v>
      </c>
      <c r="O26" s="136">
        <f>Original!O26</f>
        <v>0</v>
      </c>
      <c r="P26" s="136">
        <f>Original!P26</f>
        <v>0</v>
      </c>
      <c r="Q26" s="136">
        <f>Original!Q26</f>
        <v>0</v>
      </c>
      <c r="R26" s="136">
        <f>Original!R26</f>
        <v>0</v>
      </c>
      <c r="T26" s="8"/>
      <c r="W26" s="25"/>
      <c r="X26" s="25"/>
      <c r="Y26" s="22"/>
    </row>
    <row r="27" spans="1:25" ht="16.5" customHeight="1" thickBot="1" x14ac:dyDescent="0.25">
      <c r="A27" s="23">
        <f>R2</f>
        <v>43106</v>
      </c>
      <c r="B27" s="26" t="s">
        <v>12</v>
      </c>
      <c r="C27" s="201">
        <f>Original!C27</f>
        <v>0</v>
      </c>
      <c r="D27" s="201">
        <f>Original!D27</f>
        <v>0</v>
      </c>
      <c r="E27" s="201">
        <f>Original!E27</f>
        <v>0</v>
      </c>
      <c r="F27" s="201">
        <f>Original!F27</f>
        <v>0</v>
      </c>
      <c r="G27" s="136">
        <f>Original!G27</f>
        <v>0</v>
      </c>
      <c r="H27" s="137">
        <f>Original!H27</f>
        <v>0</v>
      </c>
      <c r="I27" s="137">
        <f>Original!I27</f>
        <v>0</v>
      </c>
      <c r="J27" s="136">
        <f>Original!J27</f>
        <v>0</v>
      </c>
      <c r="K27" s="137">
        <f>Original!K27</f>
        <v>0</v>
      </c>
      <c r="L27" s="137">
        <f>Original!L27</f>
        <v>0</v>
      </c>
      <c r="M27" s="137">
        <f>Original!M27</f>
        <v>0</v>
      </c>
      <c r="N27" s="137">
        <f>Original!N27</f>
        <v>0</v>
      </c>
      <c r="O27" s="137">
        <f>Original!O27</f>
        <v>0</v>
      </c>
      <c r="P27" s="137">
        <f>Original!P27</f>
        <v>0</v>
      </c>
      <c r="Q27" s="137">
        <f>Original!Q27</f>
        <v>0</v>
      </c>
      <c r="R27" s="136">
        <f>Original!R27</f>
        <v>0</v>
      </c>
      <c r="T27" s="8"/>
    </row>
    <row r="28" spans="1:25" ht="16.5" customHeight="1" x14ac:dyDescent="0.2">
      <c r="A28" s="322" t="s">
        <v>104</v>
      </c>
      <c r="B28" s="328"/>
      <c r="C28" s="328"/>
      <c r="D28" s="328"/>
      <c r="E28" s="328"/>
      <c r="F28" s="329"/>
      <c r="G28" s="75" t="str">
        <f>Original!G28</f>
        <v/>
      </c>
      <c r="H28" s="84" t="str">
        <f>Original!H28</f>
        <v xml:space="preserve"> </v>
      </c>
      <c r="I28" s="79"/>
      <c r="J28" s="182">
        <f>Original!J28</f>
        <v>0</v>
      </c>
      <c r="K28" s="176">
        <f>Original!K28</f>
        <v>0</v>
      </c>
      <c r="L28" s="177">
        <f>Original!L28</f>
        <v>0</v>
      </c>
      <c r="M28" s="177">
        <f>Original!M28</f>
        <v>0</v>
      </c>
      <c r="N28" s="177">
        <f>Original!N28</f>
        <v>0</v>
      </c>
      <c r="O28" s="177">
        <f>Original!O28</f>
        <v>0</v>
      </c>
      <c r="P28" s="177">
        <f>Original!P28</f>
        <v>0</v>
      </c>
      <c r="Q28" s="178">
        <f>Original!Q28</f>
        <v>0</v>
      </c>
      <c r="R28" s="371">
        <f>Original!R28</f>
        <v>0</v>
      </c>
      <c r="T28" s="8"/>
    </row>
    <row r="29" spans="1:25" ht="16.5" customHeight="1" thickBot="1" x14ac:dyDescent="0.25">
      <c r="A29" s="373"/>
      <c r="B29" s="374"/>
      <c r="C29" s="374"/>
      <c r="D29" s="374"/>
      <c r="E29" s="374"/>
      <c r="F29" s="375"/>
      <c r="G29" s="80">
        <f>Original!G29</f>
        <v>0</v>
      </c>
      <c r="H29" s="56" t="str">
        <f>Original!H29</f>
        <v>ND =</v>
      </c>
      <c r="I29" s="56">
        <f>Original!I29</f>
        <v>0</v>
      </c>
      <c r="J29" s="183">
        <f>Original!J29</f>
        <v>0</v>
      </c>
      <c r="K29" s="179" t="str">
        <f>Original!K29</f>
        <v>VN</v>
      </c>
      <c r="L29" s="180" t="str">
        <f>Original!L29</f>
        <v>SL</v>
      </c>
      <c r="M29" s="180" t="str">
        <f>Original!M29</f>
        <v>PH</v>
      </c>
      <c r="N29" s="180" t="str">
        <f>Original!N29</f>
        <v>LH</v>
      </c>
      <c r="O29" s="180" t="str">
        <f>Original!O29</f>
        <v>CT</v>
      </c>
      <c r="P29" s="180" t="str">
        <f>Original!P29</f>
        <v>SU</v>
      </c>
      <c r="Q29" s="181" t="str">
        <f>Original!Q29</f>
        <v>Total Wk 2</v>
      </c>
      <c r="R29" s="376"/>
      <c r="T29" s="8"/>
    </row>
    <row r="30" spans="1:25" ht="16.5" customHeight="1" x14ac:dyDescent="0.2">
      <c r="A30" s="303" t="s">
        <v>40</v>
      </c>
      <c r="B30" s="363"/>
      <c r="C30" s="363"/>
      <c r="D30" s="363"/>
      <c r="E30" s="363"/>
      <c r="F30" s="363"/>
      <c r="G30" s="83"/>
      <c r="H30" s="81"/>
      <c r="I30" s="31">
        <f>Original!I30</f>
        <v>0</v>
      </c>
      <c r="J30" s="31">
        <f>Original!J30</f>
        <v>0</v>
      </c>
      <c r="K30" s="171">
        <f>Original!K30</f>
        <v>0</v>
      </c>
      <c r="L30" s="171">
        <f>Original!L30</f>
        <v>0</v>
      </c>
      <c r="M30" s="171">
        <f>Original!M30</f>
        <v>0</v>
      </c>
      <c r="N30" s="171">
        <f>Original!N30</f>
        <v>0</v>
      </c>
      <c r="O30" s="171">
        <f>Original!O30</f>
        <v>0</v>
      </c>
      <c r="P30" s="67">
        <f>Original!P30</f>
        <v>0</v>
      </c>
      <c r="Q30" s="172">
        <f>Original!Q30</f>
        <v>0</v>
      </c>
      <c r="R30" s="65" t="s">
        <v>36</v>
      </c>
      <c r="T30" s="8"/>
    </row>
    <row r="31" spans="1:25" ht="16.5" customHeight="1" thickBot="1" x14ac:dyDescent="0.3">
      <c r="A31" s="364"/>
      <c r="B31" s="331"/>
      <c r="C31" s="331"/>
      <c r="D31" s="331"/>
      <c r="E31" s="331"/>
      <c r="F31" s="331"/>
      <c r="G31" s="33"/>
      <c r="H31" s="82"/>
      <c r="I31" s="34" t="s">
        <v>37</v>
      </c>
      <c r="J31" s="35" t="s">
        <v>25</v>
      </c>
      <c r="K31" s="35" t="s">
        <v>13</v>
      </c>
      <c r="L31" s="35" t="s">
        <v>14</v>
      </c>
      <c r="M31" s="35" t="s">
        <v>15</v>
      </c>
      <c r="N31" s="35" t="s">
        <v>16</v>
      </c>
      <c r="O31" s="35" t="s">
        <v>17</v>
      </c>
      <c r="P31" s="35" t="s">
        <v>18</v>
      </c>
      <c r="Q31" s="66"/>
      <c r="R31" s="37">
        <f>Original!R30</f>
        <v>0</v>
      </c>
      <c r="T31" s="8"/>
    </row>
    <row r="32" spans="1:25" ht="15.75" customHeight="1" x14ac:dyDescent="0.2">
      <c r="A32" s="271"/>
      <c r="B32" s="271"/>
      <c r="C32" s="271"/>
      <c r="D32" s="271"/>
      <c r="E32" s="271"/>
      <c r="F32" s="271"/>
      <c r="G32" s="271"/>
      <c r="H32" s="271"/>
      <c r="I32" s="271"/>
      <c r="J32" s="271"/>
      <c r="K32" s="271"/>
      <c r="L32" s="271"/>
      <c r="M32" s="271"/>
      <c r="N32" s="271"/>
      <c r="O32" s="271"/>
      <c r="P32" s="271"/>
      <c r="Q32" s="38"/>
      <c r="R32" s="361" t="s">
        <v>42</v>
      </c>
    </row>
    <row r="33" spans="1:20" ht="15.75" thickBot="1" x14ac:dyDescent="0.25">
      <c r="A33" s="367" t="str">
        <f>Original!B33</f>
        <v>Did you work on 12/24, Christmas Eve OR 12/25, Christmas Day OR 12/31, New Year's Eve; OR 1/1, New Year's Day?;  YES  OR  NO  (Please Circle)</v>
      </c>
      <c r="B33" s="367"/>
      <c r="C33" s="367"/>
      <c r="D33" s="367"/>
      <c r="E33" s="367"/>
      <c r="F33" s="367"/>
      <c r="G33" s="367"/>
      <c r="H33" s="367"/>
      <c r="I33" s="367"/>
      <c r="J33" s="367"/>
      <c r="K33" s="367"/>
      <c r="L33" s="367"/>
      <c r="M33" s="367"/>
      <c r="N33" s="367"/>
      <c r="O33" s="367"/>
      <c r="P33" s="367"/>
      <c r="Q33" s="10"/>
      <c r="R33" s="362"/>
    </row>
    <row r="34" spans="1:20" ht="14.25" customHeight="1" x14ac:dyDescent="0.2">
      <c r="A34" s="10">
        <f>Original!A34</f>
        <v>0</v>
      </c>
      <c r="B34" s="366" t="str">
        <f>Original!B34</f>
        <v/>
      </c>
      <c r="C34" s="366"/>
      <c r="D34" s="366"/>
      <c r="E34" s="366"/>
      <c r="F34" s="366"/>
      <c r="G34" s="366"/>
      <c r="H34" s="366"/>
      <c r="I34" s="366"/>
      <c r="J34" s="366"/>
      <c r="K34" s="366"/>
      <c r="L34" s="366"/>
      <c r="M34" s="366"/>
      <c r="N34" s="10"/>
      <c r="O34" s="10"/>
      <c r="P34" s="10"/>
      <c r="Q34" s="10">
        <f>Original!Q34</f>
        <v>0</v>
      </c>
      <c r="R34" s="10">
        <f>Original!R34</f>
        <v>0</v>
      </c>
    </row>
    <row r="35" spans="1:20" ht="15.75" customHeight="1" x14ac:dyDescent="0.2">
      <c r="A35" s="269">
        <f>Original!A34</f>
        <v>0</v>
      </c>
      <c r="B35" s="365"/>
      <c r="C35" s="365"/>
      <c r="D35" s="365"/>
      <c r="E35" s="365"/>
      <c r="F35" s="365"/>
      <c r="G35" s="365"/>
      <c r="H35" s="365"/>
      <c r="I35" s="365"/>
      <c r="J35" s="365"/>
      <c r="K35" s="365"/>
      <c r="L35" s="365"/>
      <c r="M35" s="10">
        <f>Original!M35</f>
        <v>0</v>
      </c>
      <c r="N35" s="10"/>
      <c r="R35" s="7"/>
    </row>
    <row r="36" spans="1:20" x14ac:dyDescent="0.2">
      <c r="A36" s="147" t="str">
        <f>Original!A36</f>
        <v>Rev 11/2017</v>
      </c>
      <c r="B36" s="365"/>
      <c r="C36" s="365"/>
      <c r="D36" s="365"/>
      <c r="E36" s="365"/>
      <c r="F36" s="365"/>
      <c r="G36" s="365"/>
      <c r="H36" s="365"/>
      <c r="I36" s="365"/>
      <c r="J36" s="365"/>
      <c r="K36" s="365"/>
      <c r="L36" s="365"/>
      <c r="M36" s="10">
        <f>Original!M36</f>
        <v>0</v>
      </c>
      <c r="N36" s="10"/>
      <c r="R36" s="7"/>
    </row>
    <row r="37" spans="1:20" x14ac:dyDescent="0.2">
      <c r="A37" s="147" t="str">
        <f>Original!A37</f>
        <v>For assistance call 8013</v>
      </c>
      <c r="B37" s="10"/>
      <c r="C37" s="10"/>
      <c r="D37" s="10"/>
      <c r="E37" s="10"/>
      <c r="F37" s="39"/>
      <c r="G37" s="10"/>
      <c r="H37" s="10"/>
      <c r="I37" s="10"/>
      <c r="J37" s="10"/>
      <c r="K37" s="10">
        <f>Original!K37</f>
        <v>0</v>
      </c>
      <c r="L37" s="10">
        <f>Original!L37</f>
        <v>0</v>
      </c>
      <c r="M37" s="10">
        <f>Original!M37</f>
        <v>0</v>
      </c>
      <c r="N37" s="10"/>
      <c r="R37" s="7"/>
    </row>
    <row r="38" spans="1:20" x14ac:dyDescent="0.2">
      <c r="A38" s="10"/>
      <c r="B38" s="10"/>
      <c r="C38" s="10"/>
      <c r="D38" s="10"/>
      <c r="E38" s="10"/>
      <c r="F38" s="39"/>
      <c r="G38" s="10"/>
      <c r="H38" s="10"/>
      <c r="I38" s="10"/>
      <c r="J38" s="10"/>
      <c r="K38" s="10"/>
      <c r="L38" s="10"/>
      <c r="M38" s="10"/>
      <c r="N38" s="10"/>
      <c r="O38" s="10"/>
      <c r="P38" s="10"/>
      <c r="Q38" s="10"/>
      <c r="R38" s="10">
        <f>Original!N38</f>
        <v>0</v>
      </c>
    </row>
    <row r="39" spans="1:20" x14ac:dyDescent="0.2">
      <c r="A39" s="10"/>
      <c r="B39" s="10"/>
      <c r="C39" s="10"/>
      <c r="D39" s="10"/>
      <c r="E39" s="10"/>
      <c r="F39" s="39"/>
      <c r="G39" s="10"/>
      <c r="H39" s="10"/>
      <c r="I39" s="10"/>
      <c r="J39" s="10"/>
      <c r="K39" s="10"/>
      <c r="L39" s="39"/>
      <c r="M39" s="39"/>
      <c r="N39" s="39"/>
      <c r="O39" s="39"/>
      <c r="P39" s="39"/>
      <c r="Q39" s="39"/>
    </row>
    <row r="40" spans="1:20" ht="15.75" x14ac:dyDescent="0.25">
      <c r="B40" s="39"/>
      <c r="C40" s="39"/>
      <c r="D40" s="39"/>
      <c r="E40" s="39"/>
      <c r="F40" s="39"/>
      <c r="G40" s="88"/>
      <c r="H40" s="88" t="s">
        <v>45</v>
      </c>
      <c r="I40" s="89"/>
      <c r="J40" s="39"/>
      <c r="K40" s="39"/>
      <c r="L40" s="90"/>
      <c r="M40" s="90"/>
      <c r="N40" s="93"/>
      <c r="O40" s="93"/>
      <c r="P40" s="276"/>
      <c r="Q40" s="135"/>
    </row>
    <row r="41" spans="1:20" ht="15.75" x14ac:dyDescent="0.25">
      <c r="A41" s="90" t="s">
        <v>60</v>
      </c>
      <c r="B41" s="91"/>
      <c r="C41" s="91"/>
      <c r="D41" s="91"/>
      <c r="E41" s="91"/>
      <c r="F41" s="92"/>
      <c r="G41" s="91"/>
      <c r="H41" s="90"/>
      <c r="I41" s="90"/>
      <c r="J41" s="90"/>
      <c r="K41" s="90"/>
      <c r="L41" s="90"/>
      <c r="M41" s="90"/>
      <c r="N41" s="93"/>
      <c r="O41" s="93"/>
      <c r="P41" s="276"/>
      <c r="Q41" s="135"/>
    </row>
    <row r="42" spans="1:20" ht="15.75" x14ac:dyDescent="0.25">
      <c r="A42" s="90" t="s">
        <v>61</v>
      </c>
      <c r="B42" s="91"/>
      <c r="C42" s="91"/>
      <c r="D42" s="91"/>
      <c r="E42" s="91"/>
      <c r="F42" s="91"/>
      <c r="G42" s="91"/>
      <c r="H42" s="90"/>
      <c r="I42" s="90"/>
      <c r="J42" s="90"/>
      <c r="K42" s="90"/>
      <c r="L42" s="88"/>
      <c r="M42" s="88"/>
      <c r="N42" s="88"/>
      <c r="O42" s="88"/>
      <c r="P42" s="277"/>
      <c r="Q42" s="135"/>
    </row>
    <row r="43" spans="1:20" ht="15.75" x14ac:dyDescent="0.25">
      <c r="A43" s="90"/>
      <c r="B43" s="92"/>
      <c r="C43" s="92"/>
      <c r="D43" s="92"/>
      <c r="E43" s="92"/>
      <c r="F43" s="92"/>
      <c r="G43" s="92"/>
      <c r="H43" s="88"/>
      <c r="I43" s="88"/>
      <c r="J43" s="88"/>
      <c r="K43" s="88"/>
      <c r="L43" s="88"/>
      <c r="M43" s="88"/>
      <c r="N43" s="88"/>
      <c r="O43" s="88"/>
      <c r="P43" s="277"/>
      <c r="Q43" s="135"/>
    </row>
    <row r="44" spans="1:20" ht="15.75" x14ac:dyDescent="0.25">
      <c r="A44" s="90" t="s">
        <v>62</v>
      </c>
      <c r="B44" s="92"/>
      <c r="C44" s="92"/>
      <c r="D44" s="92"/>
      <c r="E44" s="92"/>
      <c r="F44" s="92"/>
      <c r="G44" s="92"/>
      <c r="H44" s="88"/>
      <c r="I44" s="88"/>
      <c r="J44" s="88"/>
      <c r="K44" s="88"/>
      <c r="L44" s="88"/>
      <c r="M44" s="88"/>
      <c r="N44" s="88"/>
      <c r="O44" s="88"/>
      <c r="P44" s="277"/>
      <c r="Q44" s="135"/>
      <c r="S44" s="39"/>
      <c r="T44" s="39"/>
    </row>
    <row r="45" spans="1:20" ht="15.75" x14ac:dyDescent="0.25">
      <c r="A45" s="90" t="s">
        <v>63</v>
      </c>
      <c r="B45" s="92"/>
      <c r="C45" s="92"/>
      <c r="D45" s="92"/>
      <c r="E45" s="92"/>
      <c r="F45" s="92"/>
      <c r="G45" s="92"/>
      <c r="H45" s="88"/>
      <c r="I45" s="88"/>
      <c r="J45" s="88"/>
      <c r="K45" s="88"/>
      <c r="L45" s="39"/>
      <c r="M45" s="39"/>
      <c r="N45" s="39"/>
      <c r="O45" s="39"/>
      <c r="P45" s="39"/>
      <c r="Q45" s="39"/>
      <c r="S45" s="39"/>
      <c r="T45" s="39"/>
    </row>
    <row r="46" spans="1:20" x14ac:dyDescent="0.2">
      <c r="A46" s="39"/>
      <c r="B46" s="39"/>
      <c r="C46" s="39"/>
      <c r="D46" s="39"/>
      <c r="E46" s="39"/>
      <c r="F46" s="39"/>
      <c r="G46" s="39"/>
      <c r="H46" s="39"/>
      <c r="I46" s="39"/>
      <c r="J46" s="39"/>
      <c r="K46" s="39"/>
      <c r="L46" s="39"/>
      <c r="M46" s="39"/>
      <c r="N46" s="39"/>
      <c r="O46" s="39"/>
      <c r="P46" s="39"/>
      <c r="Q46" s="39"/>
      <c r="S46" s="39"/>
      <c r="T46" s="39"/>
    </row>
    <row r="47" spans="1:20" x14ac:dyDescent="0.2">
      <c r="A47" s="39"/>
      <c r="B47" s="39"/>
      <c r="C47" s="39"/>
      <c r="D47" s="39"/>
      <c r="E47" s="39"/>
      <c r="F47" s="39"/>
      <c r="G47" s="39"/>
      <c r="H47" s="39"/>
      <c r="I47" s="39"/>
      <c r="J47" s="39"/>
      <c r="K47" s="39"/>
      <c r="L47" s="39"/>
      <c r="M47" s="39"/>
      <c r="N47" s="39"/>
      <c r="O47" s="39"/>
      <c r="P47" s="39"/>
      <c r="Q47" s="39"/>
      <c r="S47" s="39"/>
      <c r="T47" s="39"/>
    </row>
    <row r="48" spans="1:20" x14ac:dyDescent="0.2">
      <c r="A48" s="39"/>
      <c r="B48" s="39"/>
      <c r="C48" s="39"/>
      <c r="D48" s="39"/>
      <c r="E48" s="39"/>
      <c r="F48" s="39"/>
      <c r="G48" s="39"/>
      <c r="H48" s="39"/>
      <c r="I48" s="39"/>
      <c r="J48" s="39"/>
      <c r="K48" s="39"/>
      <c r="L48" s="39"/>
      <c r="M48" s="39"/>
      <c r="N48" s="39"/>
      <c r="O48" s="39"/>
      <c r="P48" s="39"/>
      <c r="Q48" s="39"/>
      <c r="S48" s="39"/>
      <c r="T48" s="39"/>
    </row>
    <row r="49" spans="1:20" ht="18" customHeight="1" x14ac:dyDescent="0.2">
      <c r="A49" s="39"/>
      <c r="B49" s="39"/>
      <c r="C49" s="39"/>
      <c r="D49" s="39"/>
      <c r="E49" s="39"/>
      <c r="F49" s="39"/>
      <c r="G49" s="39"/>
      <c r="H49" s="39"/>
      <c r="I49" s="39"/>
      <c r="J49" s="39"/>
      <c r="K49" s="39"/>
      <c r="L49" s="39"/>
      <c r="M49" s="39"/>
      <c r="N49" s="39"/>
      <c r="O49" s="39"/>
      <c r="P49" s="39"/>
      <c r="Q49" s="39"/>
      <c r="S49" s="39"/>
      <c r="T49" s="39"/>
    </row>
    <row r="50" spans="1:20" s="39" customFormat="1" x14ac:dyDescent="0.2">
      <c r="A50" s="42"/>
      <c r="B50" s="42"/>
      <c r="C50" s="42"/>
      <c r="D50" s="42"/>
      <c r="E50" s="42"/>
      <c r="F50" s="42"/>
      <c r="G50" s="42"/>
      <c r="H50" s="42"/>
      <c r="I50" s="42"/>
      <c r="J50" s="42"/>
      <c r="K50" s="42"/>
      <c r="L50" s="42"/>
      <c r="M50" s="10"/>
    </row>
    <row r="51" spans="1:20" s="39" customFormat="1" x14ac:dyDescent="0.2">
      <c r="A51" s="42"/>
      <c r="B51" s="42"/>
      <c r="C51" s="42"/>
      <c r="D51" s="42"/>
      <c r="E51" s="42"/>
      <c r="F51" s="42"/>
      <c r="G51" s="42"/>
      <c r="H51" s="42"/>
      <c r="I51" s="42"/>
      <c r="J51" s="42"/>
      <c r="K51" s="42"/>
    </row>
    <row r="52" spans="1:20" s="39" customFormat="1" x14ac:dyDescent="0.2"/>
    <row r="53" spans="1:20" s="39" customFormat="1" x14ac:dyDescent="0.2"/>
    <row r="54" spans="1:20" s="39" customFormat="1" ht="15.75" x14ac:dyDescent="0.25">
      <c r="B54" s="42"/>
      <c r="C54" s="132"/>
      <c r="D54" s="132"/>
      <c r="E54" s="132"/>
      <c r="F54" s="42"/>
      <c r="G54" s="42"/>
      <c r="H54" s="42"/>
    </row>
    <row r="55" spans="1:20" s="42" customFormat="1" x14ac:dyDescent="0.2">
      <c r="A55" s="39"/>
      <c r="I55" s="39"/>
      <c r="J55" s="39"/>
      <c r="K55" s="39"/>
      <c r="L55" s="39"/>
      <c r="M55" s="39"/>
      <c r="N55" s="39"/>
      <c r="O55" s="39"/>
      <c r="P55" s="39"/>
      <c r="Q55" s="39"/>
      <c r="R55" s="39"/>
    </row>
    <row r="56" spans="1:20" s="42" customFormat="1" x14ac:dyDescent="0.2">
      <c r="A56" s="39"/>
      <c r="B56" s="133"/>
      <c r="G56" s="133"/>
      <c r="I56" s="39"/>
      <c r="J56" s="39"/>
      <c r="K56" s="39"/>
      <c r="L56" s="39"/>
      <c r="M56" s="39"/>
      <c r="N56" s="39"/>
      <c r="O56" s="39"/>
      <c r="P56" s="39"/>
      <c r="Q56" s="39"/>
      <c r="R56" s="39"/>
    </row>
    <row r="57" spans="1:20" s="42" customFormat="1" x14ac:dyDescent="0.2">
      <c r="A57" s="39"/>
      <c r="B57" s="133"/>
      <c r="G57" s="133"/>
      <c r="I57" s="39"/>
      <c r="J57" s="39"/>
      <c r="K57" s="39"/>
      <c r="L57" s="39"/>
      <c r="M57" s="39"/>
      <c r="N57" s="39"/>
      <c r="O57" s="39"/>
      <c r="P57" s="39"/>
      <c r="Q57" s="39"/>
      <c r="R57" s="39"/>
    </row>
    <row r="58" spans="1:20" s="42" customFormat="1" x14ac:dyDescent="0.2">
      <c r="A58" s="39"/>
      <c r="B58" s="133"/>
      <c r="G58" s="133"/>
      <c r="I58" s="39"/>
      <c r="J58" s="39"/>
      <c r="K58" s="39"/>
      <c r="L58" s="39"/>
      <c r="M58" s="39"/>
      <c r="N58" s="39"/>
      <c r="O58" s="39"/>
      <c r="P58" s="39"/>
      <c r="Q58" s="39"/>
      <c r="R58" s="39"/>
    </row>
    <row r="59" spans="1:20" s="39" customFormat="1" x14ac:dyDescent="0.2">
      <c r="A59" s="42"/>
      <c r="B59" s="133"/>
      <c r="C59" s="42"/>
      <c r="D59" s="42"/>
      <c r="E59" s="42"/>
      <c r="F59" s="42"/>
      <c r="G59" s="133"/>
      <c r="H59" s="42"/>
    </row>
    <row r="60" spans="1:20" s="39" customFormat="1" x14ac:dyDescent="0.2">
      <c r="A60" s="42"/>
      <c r="B60" s="133"/>
      <c r="C60" s="42"/>
      <c r="D60" s="42"/>
      <c r="E60" s="42"/>
      <c r="F60" s="42"/>
      <c r="G60" s="42"/>
      <c r="H60" s="42"/>
      <c r="L60" s="42"/>
      <c r="M60" s="10"/>
    </row>
    <row r="61" spans="1:20" s="39" customFormat="1" x14ac:dyDescent="0.2">
      <c r="A61" s="42"/>
      <c r="B61" s="42"/>
      <c r="C61" s="42"/>
      <c r="D61" s="42"/>
      <c r="E61" s="42"/>
      <c r="F61" s="42"/>
      <c r="G61" s="42"/>
      <c r="H61" s="42"/>
      <c r="I61" s="42"/>
      <c r="J61" s="42"/>
      <c r="K61" s="42"/>
      <c r="L61" s="42"/>
      <c r="M61" s="10"/>
    </row>
    <row r="62" spans="1:20" s="39" customFormat="1" x14ac:dyDescent="0.2">
      <c r="A62" s="42"/>
      <c r="B62" s="42"/>
      <c r="C62" s="42"/>
      <c r="D62" s="42"/>
      <c r="E62" s="42"/>
      <c r="F62" s="42"/>
      <c r="G62" s="42"/>
      <c r="H62" s="42"/>
      <c r="I62" s="42"/>
      <c r="J62" s="42"/>
      <c r="K62" s="42"/>
      <c r="L62" s="42"/>
      <c r="M62" s="10"/>
    </row>
    <row r="63" spans="1:20" s="39" customFormat="1" x14ac:dyDescent="0.2">
      <c r="A63" s="42"/>
      <c r="B63" s="42"/>
      <c r="C63" s="42"/>
      <c r="D63" s="42"/>
      <c r="E63" s="42"/>
      <c r="F63" s="42"/>
      <c r="G63" s="42"/>
      <c r="H63" s="42"/>
      <c r="I63" s="42"/>
      <c r="J63" s="42"/>
      <c r="K63" s="42"/>
      <c r="L63" s="42"/>
      <c r="M63" s="10"/>
    </row>
    <row r="64" spans="1:20" s="39" customFormat="1" x14ac:dyDescent="0.2">
      <c r="A64" s="42"/>
      <c r="B64" s="42"/>
      <c r="C64" s="42"/>
      <c r="D64" s="42"/>
      <c r="E64" s="42"/>
      <c r="F64" s="42"/>
      <c r="G64" s="42"/>
      <c r="H64" s="42"/>
      <c r="I64" s="42"/>
      <c r="J64" s="42"/>
      <c r="K64" s="42"/>
      <c r="L64" s="40"/>
      <c r="M64" s="40"/>
    </row>
    <row r="65" spans="1:16" s="39" customFormat="1" ht="14.25" customHeight="1" x14ac:dyDescent="0.2">
      <c r="A65" s="42"/>
      <c r="B65" s="42"/>
      <c r="C65" s="42"/>
      <c r="D65" s="42"/>
      <c r="E65" s="42"/>
      <c r="F65" s="42"/>
      <c r="G65" s="42"/>
      <c r="H65" s="40"/>
      <c r="I65" s="40"/>
      <c r="J65" s="40"/>
      <c r="K65" s="40"/>
      <c r="L65" s="42"/>
      <c r="M65" s="42"/>
      <c r="N65" s="42"/>
      <c r="O65" s="42"/>
      <c r="P65" s="42"/>
    </row>
    <row r="66" spans="1:16" s="39" customFormat="1" x14ac:dyDescent="0.2">
      <c r="A66" s="42"/>
      <c r="B66" s="42"/>
      <c r="C66" s="42"/>
      <c r="D66" s="42"/>
      <c r="E66" s="42"/>
      <c r="F66" s="42"/>
      <c r="G66" s="42"/>
      <c r="H66" s="42"/>
      <c r="I66" s="42"/>
      <c r="J66" s="42"/>
      <c r="K66" s="42"/>
      <c r="L66" s="42"/>
      <c r="M66" s="42"/>
      <c r="N66" s="42"/>
      <c r="O66" s="42"/>
      <c r="P66" s="42"/>
    </row>
    <row r="67" spans="1:16" s="39" customFormat="1" x14ac:dyDescent="0.2">
      <c r="A67" s="42"/>
      <c r="B67" s="42"/>
      <c r="C67" s="42"/>
      <c r="D67" s="42"/>
      <c r="E67" s="42"/>
      <c r="F67" s="42"/>
      <c r="G67" s="42"/>
      <c r="H67" s="42"/>
      <c r="I67" s="42"/>
      <c r="J67" s="42"/>
      <c r="K67" s="42"/>
      <c r="L67" s="42"/>
      <c r="M67" s="42"/>
      <c r="N67" s="42"/>
      <c r="O67" s="42"/>
      <c r="P67" s="42"/>
    </row>
    <row r="68" spans="1:16" s="39" customFormat="1" x14ac:dyDescent="0.2">
      <c r="A68" s="42"/>
      <c r="B68" s="42"/>
      <c r="C68" s="42"/>
      <c r="D68" s="42"/>
      <c r="E68" s="42"/>
      <c r="F68" s="42"/>
      <c r="G68" s="42"/>
      <c r="H68" s="42"/>
      <c r="I68" s="42"/>
      <c r="J68" s="42"/>
      <c r="K68" s="42"/>
      <c r="L68" s="42"/>
      <c r="M68" s="42"/>
      <c r="N68" s="42"/>
      <c r="O68" s="42"/>
      <c r="P68" s="42"/>
    </row>
    <row r="69" spans="1:16" s="39" customFormat="1" x14ac:dyDescent="0.2">
      <c r="A69" s="42"/>
      <c r="B69" s="42"/>
      <c r="C69" s="42"/>
      <c r="D69" s="42"/>
      <c r="E69" s="42"/>
      <c r="F69" s="42"/>
      <c r="G69" s="42"/>
      <c r="H69" s="42"/>
      <c r="I69" s="42"/>
      <c r="J69" s="42"/>
      <c r="K69" s="42"/>
      <c r="L69" s="40"/>
      <c r="M69" s="40"/>
    </row>
    <row r="70" spans="1:16" x14ac:dyDescent="0.2">
      <c r="A70" s="42"/>
      <c r="B70" s="42"/>
      <c r="C70" s="42"/>
      <c r="D70" s="42"/>
      <c r="E70" s="42"/>
      <c r="F70" s="42"/>
      <c r="G70" s="42"/>
      <c r="H70" s="40"/>
      <c r="I70" s="40"/>
      <c r="J70" s="40"/>
      <c r="K70" s="40"/>
      <c r="L70" s="39"/>
      <c r="M70" s="39"/>
      <c r="N70" s="39"/>
      <c r="O70" s="39"/>
      <c r="P70" s="39"/>
    </row>
    <row r="71" spans="1:16" x14ac:dyDescent="0.2">
      <c r="A71" s="42"/>
      <c r="B71" s="39"/>
      <c r="C71" s="39"/>
      <c r="D71" s="39"/>
      <c r="E71" s="39"/>
      <c r="F71" s="39"/>
      <c r="G71" s="39"/>
      <c r="H71" s="39"/>
      <c r="I71" s="39"/>
      <c r="J71" s="39"/>
      <c r="K71" s="39"/>
      <c r="L71" s="39"/>
      <c r="M71" s="39"/>
      <c r="N71" s="39"/>
      <c r="O71" s="39"/>
      <c r="P71" s="39"/>
    </row>
    <row r="72" spans="1:16" x14ac:dyDescent="0.2">
      <c r="A72" s="42"/>
      <c r="B72" s="39"/>
      <c r="C72" s="39"/>
      <c r="D72" s="39"/>
      <c r="E72" s="39"/>
      <c r="F72" s="39"/>
      <c r="G72" s="39"/>
      <c r="H72" s="39"/>
      <c r="I72" s="39"/>
      <c r="J72" s="39"/>
      <c r="K72" s="39"/>
      <c r="L72" s="42"/>
      <c r="M72" s="42"/>
      <c r="N72" s="42"/>
      <c r="O72" s="42"/>
      <c r="P72" s="39"/>
    </row>
    <row r="73" spans="1:16" ht="15.75" x14ac:dyDescent="0.25">
      <c r="A73" s="42"/>
      <c r="B73" s="41"/>
      <c r="C73" s="43"/>
      <c r="D73" s="43"/>
      <c r="E73" s="43"/>
      <c r="F73" s="44"/>
      <c r="G73" s="42"/>
      <c r="H73" s="42"/>
      <c r="I73" s="42"/>
      <c r="J73" s="42"/>
      <c r="K73" s="42"/>
      <c r="L73" s="42"/>
      <c r="M73" s="42"/>
      <c r="N73" s="42"/>
      <c r="O73" s="42"/>
      <c r="P73" s="39"/>
    </row>
    <row r="74" spans="1:16" x14ac:dyDescent="0.2">
      <c r="A74" s="42"/>
      <c r="B74" s="42"/>
      <c r="C74" s="42"/>
      <c r="D74" s="42"/>
      <c r="E74" s="42"/>
      <c r="F74" s="45"/>
      <c r="G74" s="42"/>
      <c r="H74" s="42"/>
      <c r="I74" s="42"/>
      <c r="J74" s="42"/>
      <c r="K74" s="42"/>
      <c r="L74" s="42"/>
      <c r="M74" s="42"/>
      <c r="N74" s="42"/>
      <c r="O74" s="42"/>
      <c r="P74" s="39"/>
    </row>
    <row r="75" spans="1:16" x14ac:dyDescent="0.2">
      <c r="A75" s="42"/>
      <c r="B75" s="42"/>
      <c r="C75" s="42"/>
      <c r="D75" s="42"/>
      <c r="E75" s="42"/>
      <c r="F75" s="45"/>
      <c r="G75" s="42"/>
      <c r="H75" s="42"/>
      <c r="I75" s="42"/>
      <c r="J75" s="42"/>
      <c r="K75" s="42"/>
      <c r="L75" s="39"/>
      <c r="M75" s="39"/>
      <c r="N75" s="39"/>
      <c r="O75" s="39"/>
      <c r="P75" s="39"/>
    </row>
    <row r="76" spans="1:16" x14ac:dyDescent="0.2">
      <c r="A76" s="39"/>
      <c r="B76" s="42"/>
      <c r="C76" s="42"/>
      <c r="D76" s="42"/>
      <c r="E76" s="42"/>
      <c r="F76" s="45"/>
      <c r="G76" s="39"/>
      <c r="H76" s="39"/>
      <c r="I76" s="39"/>
      <c r="J76" s="39"/>
      <c r="K76" s="39"/>
      <c r="L76" s="39"/>
      <c r="M76" s="39"/>
      <c r="N76" s="39"/>
      <c r="O76" s="39"/>
      <c r="P76" s="39"/>
    </row>
    <row r="77" spans="1:16" x14ac:dyDescent="0.2">
      <c r="B77" s="42"/>
      <c r="C77" s="42"/>
      <c r="D77" s="42"/>
      <c r="E77" s="42"/>
      <c r="F77" s="10"/>
      <c r="G77" s="39"/>
      <c r="H77" s="39"/>
      <c r="I77" s="39"/>
      <c r="J77" s="39"/>
      <c r="K77" s="39"/>
      <c r="L77" s="39"/>
      <c r="M77" s="39"/>
      <c r="N77" s="39"/>
      <c r="O77" s="39"/>
      <c r="P77" s="39"/>
    </row>
    <row r="78" spans="1:16" x14ac:dyDescent="0.2">
      <c r="B78" s="39"/>
      <c r="C78" s="39"/>
      <c r="D78" s="39"/>
      <c r="E78" s="39"/>
      <c r="F78" s="39"/>
      <c r="G78" s="39"/>
      <c r="H78" s="39"/>
      <c r="I78" s="39"/>
      <c r="J78" s="39"/>
      <c r="K78" s="39"/>
    </row>
    <row r="99" spans="1:2" x14ac:dyDescent="0.2">
      <c r="A99" s="134"/>
      <c r="B99" s="135"/>
    </row>
    <row r="100" spans="1:2" x14ac:dyDescent="0.2">
      <c r="A100" s="163">
        <v>2018</v>
      </c>
      <c r="B100" s="135"/>
    </row>
    <row r="101" spans="1:2" x14ac:dyDescent="0.2">
      <c r="A101" s="135"/>
      <c r="B101" s="135"/>
    </row>
    <row r="102" spans="1:2" x14ac:dyDescent="0.2">
      <c r="A102" s="134"/>
      <c r="B102" s="135"/>
    </row>
    <row r="103" spans="1:2" x14ac:dyDescent="0.2">
      <c r="A103" s="135"/>
      <c r="B103" s="135"/>
    </row>
    <row r="104" spans="1:2" x14ac:dyDescent="0.2">
      <c r="A104" s="135"/>
      <c r="B104" s="135"/>
    </row>
  </sheetData>
  <mergeCells count="25">
    <mergeCell ref="R32:R33"/>
    <mergeCell ref="A30:F31"/>
    <mergeCell ref="M7:N7"/>
    <mergeCell ref="B35:L35"/>
    <mergeCell ref="B36:L36"/>
    <mergeCell ref="B34:M34"/>
    <mergeCell ref="A33:P33"/>
    <mergeCell ref="A19:F20"/>
    <mergeCell ref="R19:R20"/>
    <mergeCell ref="A28:F29"/>
    <mergeCell ref="R28:R29"/>
    <mergeCell ref="A9:Q10"/>
    <mergeCell ref="O7:R7"/>
    <mergeCell ref="A3:B3"/>
    <mergeCell ref="G1:N1"/>
    <mergeCell ref="L3:M3"/>
    <mergeCell ref="L4:M4"/>
    <mergeCell ref="C3:H3"/>
    <mergeCell ref="C2:H2"/>
    <mergeCell ref="N5:P5"/>
    <mergeCell ref="Q5:R5"/>
    <mergeCell ref="C5:H5"/>
    <mergeCell ref="C6:H6"/>
    <mergeCell ref="O2:Q2"/>
    <mergeCell ref="Q6:R6"/>
  </mergeCells>
  <phoneticPr fontId="0" type="noConversion"/>
  <dataValidations count="4">
    <dataValidation type="decimal" allowBlank="1" showInputMessage="1" showErrorMessage="1" sqref="H12:I18">
      <formula1>0.1</formula1>
      <formula2>6</formula2>
    </dataValidation>
    <dataValidation type="decimal" allowBlank="1" showInputMessage="1" showErrorMessage="1" sqref="G21:I27 R2 K3:K8 G12:G18">
      <formula1>0</formula1>
      <formula2>24</formula2>
    </dataValidation>
    <dataValidation type="decimal" showInputMessage="1" showErrorMessage="1" sqref="K12">
      <formula1>0.1</formula1>
      <formula2>24</formula2>
    </dataValidation>
    <dataValidation type="whole" allowBlank="1" showInputMessage="1" showErrorMessage="1" sqref="Q5">
      <formula1>999</formula1>
      <formula2>99999999</formula2>
    </dataValidation>
  </dataValidations>
  <pageMargins left="0.25" right="0.25" top="0.9" bottom="0" header="0.5" footer="0"/>
  <pageSetup scale="86" orientation="landscape" r:id="rId1"/>
  <headerFooter alignWithMargins="0">
    <oddHeader>&amp;C&amp;"Arial,Bold"&amp;16UWL REVISED UNIVERSITY STAFF TIME REPORT</oddHeader>
  </headerFooter>
  <ignoredErrors>
    <ignoredError sqref="F12:G12 K12:N13 H16:I18 H22:I27 F21:I21 H12:I14 K15:N17 K14 M14:N14 H15"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0"/>
  <sheetViews>
    <sheetView zoomScale="75" workbookViewId="0">
      <selection activeCell="A4" sqref="A4:C4"/>
    </sheetView>
  </sheetViews>
  <sheetFormatPr defaultRowHeight="12.75" x14ac:dyDescent="0.2"/>
  <cols>
    <col min="1" max="1" width="12.85546875" customWidth="1"/>
    <col min="2" max="2" width="1.7109375" customWidth="1"/>
    <col min="3" max="3" width="12.85546875" style="3" customWidth="1"/>
    <col min="4" max="4" width="14.140625" style="3" bestFit="1" customWidth="1"/>
    <col min="5" max="7" width="16.28515625" style="149" customWidth="1"/>
    <col min="8" max="8" width="5.28515625" customWidth="1"/>
    <col min="9" max="9" width="4.42578125" customWidth="1"/>
    <col min="10" max="10" width="15.85546875" customWidth="1"/>
    <col min="12" max="12" width="13.140625" bestFit="1" customWidth="1"/>
  </cols>
  <sheetData>
    <row r="1" spans="1:45" ht="13.5" thickBot="1" x14ac:dyDescent="0.25">
      <c r="H1" s="149"/>
      <c r="I1" s="149"/>
    </row>
    <row r="2" spans="1:45" ht="18.75" customHeight="1" thickTop="1" x14ac:dyDescent="0.2">
      <c r="A2" s="386" t="s">
        <v>174</v>
      </c>
      <c r="B2" s="387"/>
      <c r="C2" s="387"/>
      <c r="D2" s="387"/>
      <c r="E2" s="387"/>
      <c r="F2" s="387"/>
      <c r="G2" s="387"/>
      <c r="H2" s="150"/>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row>
    <row r="3" spans="1:45" ht="36.75" customHeight="1" thickBot="1" x14ac:dyDescent="0.25">
      <c r="A3" s="388"/>
      <c r="B3" s="389"/>
      <c r="C3" s="389"/>
      <c r="D3" s="389"/>
      <c r="E3" s="389"/>
      <c r="F3" s="389"/>
      <c r="G3" s="389"/>
      <c r="H3" s="150"/>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row>
    <row r="4" spans="1:45" ht="48.75" customHeight="1" thickTop="1" thickBot="1" x14ac:dyDescent="0.25">
      <c r="A4" s="383" t="s">
        <v>80</v>
      </c>
      <c r="B4" s="384"/>
      <c r="C4" s="385"/>
      <c r="D4" s="398" t="s">
        <v>39</v>
      </c>
      <c r="E4" s="272" t="s">
        <v>151</v>
      </c>
      <c r="F4" s="272" t="s">
        <v>152</v>
      </c>
      <c r="G4" s="152" t="s">
        <v>166</v>
      </c>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row>
    <row r="5" spans="1:45" s="151" customFormat="1" ht="16.5" customHeight="1" thickTop="1" x14ac:dyDescent="0.2">
      <c r="A5" s="286">
        <v>43079</v>
      </c>
      <c r="B5" s="287" t="s">
        <v>81</v>
      </c>
      <c r="C5" s="288">
        <f>A5+13</f>
        <v>43092</v>
      </c>
      <c r="D5" s="397" t="s">
        <v>111</v>
      </c>
      <c r="E5" s="280">
        <v>43092</v>
      </c>
      <c r="F5" s="278">
        <f>+E5+1</f>
        <v>43093</v>
      </c>
      <c r="G5" s="221">
        <v>43104</v>
      </c>
      <c r="J5" s="279" t="s">
        <v>153</v>
      </c>
      <c r="K5" s="232"/>
      <c r="L5" s="225"/>
      <c r="M5" s="226"/>
    </row>
    <row r="6" spans="1:45" s="151" customFormat="1" ht="16.5" customHeight="1" x14ac:dyDescent="0.2">
      <c r="A6" s="153">
        <f>A5+14</f>
        <v>43093</v>
      </c>
      <c r="B6" s="160" t="s">
        <v>81</v>
      </c>
      <c r="C6" s="155">
        <f t="shared" ref="C6:C29" si="0">A6+13</f>
        <v>43106</v>
      </c>
      <c r="D6" s="218" t="s">
        <v>112</v>
      </c>
      <c r="E6" s="273">
        <v>43108</v>
      </c>
      <c r="F6" s="278">
        <f t="shared" ref="F6:F32" si="1">+E6+1</f>
        <v>43109</v>
      </c>
      <c r="G6" s="222">
        <f t="shared" ref="G6:G22" si="2">G5+14</f>
        <v>43118</v>
      </c>
      <c r="J6" s="292" t="s">
        <v>155</v>
      </c>
      <c r="L6" s="225"/>
      <c r="M6" s="226"/>
    </row>
    <row r="7" spans="1:45" s="159" customFormat="1" ht="16.5" customHeight="1" x14ac:dyDescent="0.2">
      <c r="A7" s="156">
        <f t="shared" ref="A7:A29" si="3">A6+14</f>
        <v>43107</v>
      </c>
      <c r="B7" s="157" t="s">
        <v>81</v>
      </c>
      <c r="C7" s="158">
        <f t="shared" si="0"/>
        <v>43120</v>
      </c>
      <c r="D7" s="217" t="s">
        <v>113</v>
      </c>
      <c r="E7" s="273">
        <f>+E6+14</f>
        <v>43122</v>
      </c>
      <c r="F7" s="278">
        <f t="shared" si="1"/>
        <v>43123</v>
      </c>
      <c r="G7" s="223">
        <f t="shared" si="2"/>
        <v>43132</v>
      </c>
      <c r="H7" s="151"/>
      <c r="I7" s="151"/>
      <c r="J7" s="151"/>
      <c r="K7" s="151"/>
      <c r="L7" s="225"/>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row>
    <row r="8" spans="1:45" s="161" customFormat="1" ht="16.5" customHeight="1" x14ac:dyDescent="0.2">
      <c r="A8" s="153">
        <f t="shared" si="3"/>
        <v>43121</v>
      </c>
      <c r="B8" s="154" t="s">
        <v>81</v>
      </c>
      <c r="C8" s="155">
        <f t="shared" si="0"/>
        <v>43134</v>
      </c>
      <c r="D8" s="218" t="s">
        <v>114</v>
      </c>
      <c r="E8" s="273">
        <f t="shared" ref="E8:E31" si="4">+E7+14</f>
        <v>43136</v>
      </c>
      <c r="F8" s="278">
        <f t="shared" si="1"/>
        <v>43137</v>
      </c>
      <c r="G8" s="222">
        <f t="shared" si="2"/>
        <v>43146</v>
      </c>
      <c r="H8" s="151"/>
      <c r="I8" s="151"/>
      <c r="J8" s="151"/>
      <c r="K8" s="151"/>
      <c r="L8" s="225"/>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row>
    <row r="9" spans="1:45" s="159" customFormat="1" ht="16.5" customHeight="1" x14ac:dyDescent="0.2">
      <c r="A9" s="156">
        <f t="shared" si="3"/>
        <v>43135</v>
      </c>
      <c r="B9" s="157" t="s">
        <v>81</v>
      </c>
      <c r="C9" s="158">
        <f t="shared" si="0"/>
        <v>43148</v>
      </c>
      <c r="D9" s="217" t="s">
        <v>115</v>
      </c>
      <c r="E9" s="273">
        <f t="shared" si="4"/>
        <v>43150</v>
      </c>
      <c r="F9" s="278">
        <f t="shared" si="1"/>
        <v>43151</v>
      </c>
      <c r="G9" s="223">
        <f t="shared" si="2"/>
        <v>43160</v>
      </c>
      <c r="H9" s="151"/>
      <c r="I9" s="151"/>
      <c r="J9" s="151"/>
      <c r="K9" s="151"/>
      <c r="L9" s="225"/>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row>
    <row r="10" spans="1:45" s="161" customFormat="1" ht="16.5" customHeight="1" x14ac:dyDescent="0.2">
      <c r="A10" s="153">
        <f t="shared" si="3"/>
        <v>43149</v>
      </c>
      <c r="B10" s="154" t="s">
        <v>81</v>
      </c>
      <c r="C10" s="155">
        <f t="shared" si="0"/>
        <v>43162</v>
      </c>
      <c r="D10" s="218" t="s">
        <v>116</v>
      </c>
      <c r="E10" s="273">
        <f t="shared" si="4"/>
        <v>43164</v>
      </c>
      <c r="F10" s="278">
        <f t="shared" si="1"/>
        <v>43165</v>
      </c>
      <c r="G10" s="222">
        <f t="shared" si="2"/>
        <v>43174</v>
      </c>
      <c r="H10" s="151"/>
      <c r="I10" s="151"/>
      <c r="J10" s="151"/>
      <c r="K10" s="151"/>
      <c r="L10" s="225"/>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row>
    <row r="11" spans="1:45" s="151" customFormat="1" ht="16.5" customHeight="1" x14ac:dyDescent="0.2">
      <c r="A11" s="156">
        <f t="shared" si="3"/>
        <v>43163</v>
      </c>
      <c r="B11" s="157" t="s">
        <v>81</v>
      </c>
      <c r="C11" s="158">
        <f t="shared" si="0"/>
        <v>43176</v>
      </c>
      <c r="D11" s="217" t="s">
        <v>117</v>
      </c>
      <c r="E11" s="273">
        <f t="shared" si="4"/>
        <v>43178</v>
      </c>
      <c r="F11" s="278">
        <f t="shared" si="1"/>
        <v>43179</v>
      </c>
      <c r="G11" s="223">
        <f t="shared" si="2"/>
        <v>43188</v>
      </c>
      <c r="L11" s="225"/>
    </row>
    <row r="12" spans="1:45" s="159" customFormat="1" ht="16.5" customHeight="1" x14ac:dyDescent="0.2">
      <c r="A12" s="153">
        <f t="shared" si="3"/>
        <v>43177</v>
      </c>
      <c r="B12" s="154" t="s">
        <v>81</v>
      </c>
      <c r="C12" s="155">
        <f t="shared" si="0"/>
        <v>43190</v>
      </c>
      <c r="D12" s="217" t="s">
        <v>171</v>
      </c>
      <c r="E12" s="273">
        <f t="shared" si="4"/>
        <v>43192</v>
      </c>
      <c r="F12" s="278">
        <f t="shared" si="1"/>
        <v>43193</v>
      </c>
      <c r="G12" s="222">
        <f t="shared" si="2"/>
        <v>43202</v>
      </c>
      <c r="H12" s="151"/>
      <c r="I12" s="151"/>
      <c r="J12" s="151"/>
      <c r="K12" s="151"/>
      <c r="L12" s="225"/>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row>
    <row r="13" spans="1:45" s="161" customFormat="1" ht="16.5" customHeight="1" x14ac:dyDescent="0.2">
      <c r="A13" s="153">
        <f t="shared" si="3"/>
        <v>43191</v>
      </c>
      <c r="B13" s="154" t="s">
        <v>81</v>
      </c>
      <c r="C13" s="155">
        <f t="shared" si="0"/>
        <v>43204</v>
      </c>
      <c r="D13" s="217" t="s">
        <v>118</v>
      </c>
      <c r="E13" s="273">
        <f t="shared" si="4"/>
        <v>43206</v>
      </c>
      <c r="F13" s="278">
        <f t="shared" ref="F13" si="5">+E13+1</f>
        <v>43207</v>
      </c>
      <c r="G13" s="222">
        <f t="shared" si="2"/>
        <v>43216</v>
      </c>
      <c r="H13" s="151"/>
      <c r="I13" s="151"/>
      <c r="J13" s="151"/>
      <c r="K13" s="151"/>
      <c r="L13" s="225"/>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row>
    <row r="14" spans="1:45" s="159" customFormat="1" ht="16.5" customHeight="1" x14ac:dyDescent="0.2">
      <c r="A14" s="289">
        <f t="shared" si="3"/>
        <v>43205</v>
      </c>
      <c r="B14" s="290" t="s">
        <v>81</v>
      </c>
      <c r="C14" s="291">
        <f t="shared" si="0"/>
        <v>43218</v>
      </c>
      <c r="D14" s="217" t="s">
        <v>119</v>
      </c>
      <c r="E14" s="273">
        <f>+E13+14</f>
        <v>43220</v>
      </c>
      <c r="F14" s="278">
        <f>+E14+1</f>
        <v>43221</v>
      </c>
      <c r="G14" s="223">
        <f t="shared" si="2"/>
        <v>43230</v>
      </c>
      <c r="H14" s="151"/>
      <c r="I14" s="151"/>
      <c r="J14" s="151"/>
      <c r="K14" s="151"/>
      <c r="L14" s="225"/>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row>
    <row r="15" spans="1:45" s="161" customFormat="1" ht="16.5" customHeight="1" x14ac:dyDescent="0.2">
      <c r="A15" s="153">
        <f t="shared" si="3"/>
        <v>43219</v>
      </c>
      <c r="B15" s="154" t="s">
        <v>81</v>
      </c>
      <c r="C15" s="155">
        <f t="shared" si="0"/>
        <v>43232</v>
      </c>
      <c r="D15" s="217" t="s">
        <v>120</v>
      </c>
      <c r="E15" s="273">
        <f>+E14+14</f>
        <v>43234</v>
      </c>
      <c r="F15" s="278">
        <f>+E15+1</f>
        <v>43235</v>
      </c>
      <c r="G15" s="222">
        <f t="shared" si="2"/>
        <v>43244</v>
      </c>
      <c r="H15" s="151"/>
      <c r="I15" s="151"/>
      <c r="J15" s="151"/>
      <c r="K15" s="151"/>
      <c r="L15" s="225"/>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row>
    <row r="16" spans="1:45" s="159" customFormat="1" ht="16.5" customHeight="1" x14ac:dyDescent="0.2">
      <c r="A16" s="289">
        <f t="shared" si="3"/>
        <v>43233</v>
      </c>
      <c r="B16" s="290" t="s">
        <v>81</v>
      </c>
      <c r="C16" s="291">
        <f t="shared" si="0"/>
        <v>43246</v>
      </c>
      <c r="D16" s="218" t="s">
        <v>121</v>
      </c>
      <c r="E16" s="280">
        <f>+E15+14</f>
        <v>43248</v>
      </c>
      <c r="F16" s="278">
        <f t="shared" si="1"/>
        <v>43249</v>
      </c>
      <c r="G16" s="223">
        <f t="shared" si="2"/>
        <v>43258</v>
      </c>
      <c r="H16" s="293" t="s">
        <v>164</v>
      </c>
      <c r="I16" s="151"/>
      <c r="J16" s="151"/>
      <c r="K16" s="151"/>
      <c r="L16" s="225"/>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row>
    <row r="17" spans="1:45" s="161" customFormat="1" ht="16.5" customHeight="1" x14ac:dyDescent="0.2">
      <c r="A17" s="153">
        <f t="shared" si="3"/>
        <v>43247</v>
      </c>
      <c r="B17" s="154" t="s">
        <v>81</v>
      </c>
      <c r="C17" s="155">
        <f t="shared" si="0"/>
        <v>43260</v>
      </c>
      <c r="D17" s="217" t="s">
        <v>122</v>
      </c>
      <c r="E17" s="273">
        <f>+E16+14</f>
        <v>43262</v>
      </c>
      <c r="F17" s="278">
        <f t="shared" ref="F17" si="6">+E17+1</f>
        <v>43263</v>
      </c>
      <c r="G17" s="222">
        <f t="shared" si="2"/>
        <v>43272</v>
      </c>
      <c r="H17" s="282"/>
      <c r="I17" s="151"/>
      <c r="J17" s="151"/>
      <c r="K17" s="151"/>
      <c r="L17" s="225"/>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row>
    <row r="18" spans="1:45" s="159" customFormat="1" ht="16.5" customHeight="1" x14ac:dyDescent="0.2">
      <c r="A18" s="289">
        <f t="shared" si="3"/>
        <v>43261</v>
      </c>
      <c r="B18" s="290" t="s">
        <v>81</v>
      </c>
      <c r="C18" s="291">
        <f t="shared" si="0"/>
        <v>43274</v>
      </c>
      <c r="D18" s="218" t="s">
        <v>123</v>
      </c>
      <c r="E18" s="280">
        <f>+E17+13</f>
        <v>43275</v>
      </c>
      <c r="F18" s="281">
        <f t="shared" ref="F18" si="7">+E18+1</f>
        <v>43276</v>
      </c>
      <c r="G18" s="223">
        <f t="shared" si="2"/>
        <v>43286</v>
      </c>
      <c r="H18" s="293" t="s">
        <v>165</v>
      </c>
      <c r="I18" s="151"/>
      <c r="J18" s="151"/>
      <c r="K18" s="151"/>
      <c r="L18" s="225"/>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row>
    <row r="19" spans="1:45" s="161" customFormat="1" ht="16.5" customHeight="1" x14ac:dyDescent="0.2">
      <c r="A19" s="153">
        <f t="shared" si="3"/>
        <v>43275</v>
      </c>
      <c r="B19" s="154" t="s">
        <v>81</v>
      </c>
      <c r="C19" s="155">
        <f t="shared" si="0"/>
        <v>43288</v>
      </c>
      <c r="D19" s="218" t="s">
        <v>124</v>
      </c>
      <c r="E19" s="273">
        <f>+E17+28</f>
        <v>43290</v>
      </c>
      <c r="F19" s="278">
        <f t="shared" si="1"/>
        <v>43291</v>
      </c>
      <c r="G19" s="222">
        <f t="shared" si="2"/>
        <v>43300</v>
      </c>
      <c r="H19" s="282"/>
      <c r="I19" s="282"/>
      <c r="J19" s="151"/>
      <c r="K19" s="151"/>
      <c r="L19" s="225"/>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row>
    <row r="20" spans="1:45" s="159" customFormat="1" ht="16.5" customHeight="1" x14ac:dyDescent="0.2">
      <c r="A20" s="289">
        <f t="shared" si="3"/>
        <v>43289</v>
      </c>
      <c r="B20" s="290" t="s">
        <v>81</v>
      </c>
      <c r="C20" s="291">
        <f t="shared" si="0"/>
        <v>43302</v>
      </c>
      <c r="D20" s="217" t="s">
        <v>125</v>
      </c>
      <c r="E20" s="273">
        <f t="shared" si="4"/>
        <v>43304</v>
      </c>
      <c r="F20" s="278">
        <f t="shared" si="1"/>
        <v>43305</v>
      </c>
      <c r="G20" s="223">
        <f t="shared" si="2"/>
        <v>43314</v>
      </c>
      <c r="H20" s="151"/>
      <c r="I20" s="151"/>
      <c r="J20" s="151"/>
      <c r="K20" s="151"/>
      <c r="L20" s="225"/>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row>
    <row r="21" spans="1:45" s="161" customFormat="1" ht="16.5" customHeight="1" x14ac:dyDescent="0.2">
      <c r="A21" s="153">
        <f t="shared" si="3"/>
        <v>43303</v>
      </c>
      <c r="B21" s="154" t="s">
        <v>81</v>
      </c>
      <c r="C21" s="155">
        <f t="shared" si="0"/>
        <v>43316</v>
      </c>
      <c r="D21" s="218" t="s">
        <v>126</v>
      </c>
      <c r="E21" s="273">
        <f t="shared" si="4"/>
        <v>43318</v>
      </c>
      <c r="F21" s="278">
        <f t="shared" si="1"/>
        <v>43319</v>
      </c>
      <c r="G21" s="222">
        <f t="shared" si="2"/>
        <v>43328</v>
      </c>
      <c r="H21" s="151"/>
      <c r="I21" s="151"/>
      <c r="J21" s="151"/>
      <c r="K21" s="151"/>
      <c r="L21" s="225"/>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row>
    <row r="22" spans="1:45" s="159" customFormat="1" ht="16.5" customHeight="1" x14ac:dyDescent="0.2">
      <c r="A22" s="156">
        <f t="shared" si="3"/>
        <v>43317</v>
      </c>
      <c r="B22" s="157" t="s">
        <v>81</v>
      </c>
      <c r="C22" s="158">
        <f t="shared" si="0"/>
        <v>43330</v>
      </c>
      <c r="D22" s="217" t="s">
        <v>127</v>
      </c>
      <c r="E22" s="273">
        <f t="shared" si="4"/>
        <v>43332</v>
      </c>
      <c r="F22" s="278">
        <f t="shared" ref="F22" si="8">+E22+1</f>
        <v>43333</v>
      </c>
      <c r="G22" s="223">
        <f t="shared" si="2"/>
        <v>43342</v>
      </c>
      <c r="H22" s="151"/>
      <c r="I22" s="151"/>
      <c r="J22" s="151"/>
      <c r="K22" s="151"/>
      <c r="L22" s="225"/>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row>
    <row r="23" spans="1:45" s="161" customFormat="1" ht="17.25" customHeight="1" x14ac:dyDescent="0.2">
      <c r="A23" s="153">
        <f t="shared" si="3"/>
        <v>43331</v>
      </c>
      <c r="B23" s="154" t="s">
        <v>81</v>
      </c>
      <c r="C23" s="155">
        <f t="shared" si="0"/>
        <v>43344</v>
      </c>
      <c r="D23" s="218" t="s">
        <v>128</v>
      </c>
      <c r="E23" s="280">
        <f>+E22+14</f>
        <v>43346</v>
      </c>
      <c r="F23" s="278">
        <f t="shared" si="1"/>
        <v>43347</v>
      </c>
      <c r="G23" s="222">
        <f>G22+14</f>
        <v>43356</v>
      </c>
      <c r="H23" s="293" t="s">
        <v>167</v>
      </c>
      <c r="I23" s="151"/>
      <c r="J23" s="151"/>
      <c r="K23" s="151"/>
      <c r="L23" s="225"/>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row>
    <row r="24" spans="1:45" s="151" customFormat="1" ht="16.5" customHeight="1" x14ac:dyDescent="0.2">
      <c r="A24" s="153">
        <f t="shared" si="3"/>
        <v>43345</v>
      </c>
      <c r="B24" s="154" t="s">
        <v>81</v>
      </c>
      <c r="C24" s="155">
        <f t="shared" si="0"/>
        <v>43358</v>
      </c>
      <c r="D24" s="217" t="s">
        <v>129</v>
      </c>
      <c r="E24" s="280">
        <f>+E23+13</f>
        <v>43359</v>
      </c>
      <c r="F24" s="281">
        <f t="shared" si="1"/>
        <v>43360</v>
      </c>
      <c r="G24" s="223">
        <f>G23+14</f>
        <v>43370</v>
      </c>
      <c r="H24" s="293" t="s">
        <v>168</v>
      </c>
      <c r="L24" s="225"/>
    </row>
    <row r="25" spans="1:45" s="159" customFormat="1" ht="16.5" customHeight="1" x14ac:dyDescent="0.2">
      <c r="A25" s="156">
        <f t="shared" si="3"/>
        <v>43359</v>
      </c>
      <c r="B25" s="157" t="s">
        <v>81</v>
      </c>
      <c r="C25" s="158">
        <f t="shared" si="0"/>
        <v>43372</v>
      </c>
      <c r="D25" s="217" t="s">
        <v>154</v>
      </c>
      <c r="E25" s="280">
        <f>+E24+14</f>
        <v>43373</v>
      </c>
      <c r="F25" s="281">
        <f t="shared" si="1"/>
        <v>43374</v>
      </c>
      <c r="G25" s="222">
        <f>G24+14</f>
        <v>43384</v>
      </c>
      <c r="H25" s="293" t="s">
        <v>168</v>
      </c>
      <c r="I25" s="151"/>
      <c r="J25" s="151"/>
      <c r="K25" s="151"/>
      <c r="L25" s="225"/>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row>
    <row r="26" spans="1:45" s="161" customFormat="1" ht="16.5" customHeight="1" x14ac:dyDescent="0.2">
      <c r="A26" s="153">
        <f t="shared" si="3"/>
        <v>43373</v>
      </c>
      <c r="B26" s="154" t="s">
        <v>81</v>
      </c>
      <c r="C26" s="155">
        <f t="shared" si="0"/>
        <v>43386</v>
      </c>
      <c r="D26" s="217" t="s">
        <v>130</v>
      </c>
      <c r="E26" s="273">
        <v>43388</v>
      </c>
      <c r="F26" s="278">
        <f t="shared" si="1"/>
        <v>43389</v>
      </c>
      <c r="G26" s="222">
        <f>G25+14</f>
        <v>43398</v>
      </c>
      <c r="H26" s="151"/>
      <c r="I26" s="151"/>
      <c r="J26" s="151"/>
      <c r="K26" s="151"/>
      <c r="L26" s="225"/>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row>
    <row r="27" spans="1:45" s="159" customFormat="1" ht="16.5" customHeight="1" x14ac:dyDescent="0.2">
      <c r="A27" s="156">
        <f t="shared" si="3"/>
        <v>43387</v>
      </c>
      <c r="B27" s="157" t="s">
        <v>81</v>
      </c>
      <c r="C27" s="158">
        <f t="shared" si="0"/>
        <v>43400</v>
      </c>
      <c r="D27" s="218" t="s">
        <v>131</v>
      </c>
      <c r="E27" s="273">
        <f>+E26+14</f>
        <v>43402</v>
      </c>
      <c r="F27" s="278">
        <f t="shared" si="1"/>
        <v>43403</v>
      </c>
      <c r="G27" s="223">
        <f>G26+14</f>
        <v>43412</v>
      </c>
      <c r="H27" s="151"/>
      <c r="I27" s="151"/>
      <c r="J27" s="151"/>
      <c r="K27" s="151"/>
      <c r="L27" s="225"/>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row>
    <row r="28" spans="1:45" s="161" customFormat="1" ht="16.5" customHeight="1" x14ac:dyDescent="0.2">
      <c r="A28" s="153">
        <f t="shared" si="3"/>
        <v>43401</v>
      </c>
      <c r="B28" s="154" t="s">
        <v>81</v>
      </c>
      <c r="C28" s="155">
        <f t="shared" si="0"/>
        <v>43414</v>
      </c>
      <c r="D28" s="217" t="s">
        <v>132</v>
      </c>
      <c r="E28" s="280">
        <f>+E27+13</f>
        <v>43415</v>
      </c>
      <c r="F28" s="281">
        <f t="shared" si="1"/>
        <v>43416</v>
      </c>
      <c r="G28" s="233">
        <v>43425</v>
      </c>
      <c r="H28" s="293" t="s">
        <v>169</v>
      </c>
      <c r="I28" s="151"/>
      <c r="J28" s="151"/>
      <c r="K28" s="151"/>
      <c r="L28" s="225"/>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row>
    <row r="29" spans="1:45" s="159" customFormat="1" ht="16.5" customHeight="1" x14ac:dyDescent="0.2">
      <c r="A29" s="156">
        <f t="shared" si="3"/>
        <v>43415</v>
      </c>
      <c r="B29" s="157" t="s">
        <v>81</v>
      </c>
      <c r="C29" s="158">
        <f t="shared" si="0"/>
        <v>43428</v>
      </c>
      <c r="D29" s="218" t="s">
        <v>133</v>
      </c>
      <c r="E29" s="273">
        <f>+E28+15</f>
        <v>43430</v>
      </c>
      <c r="F29" s="278">
        <f t="shared" si="1"/>
        <v>43431</v>
      </c>
      <c r="G29" s="223">
        <f>G27+28</f>
        <v>43440</v>
      </c>
      <c r="H29" s="151"/>
      <c r="I29" s="151"/>
      <c r="J29" s="151"/>
      <c r="K29" s="151"/>
      <c r="L29" s="225"/>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row>
    <row r="30" spans="1:45" s="151" customFormat="1" ht="16.5" customHeight="1" x14ac:dyDescent="0.2">
      <c r="A30" s="153">
        <f>A29+14</f>
        <v>43429</v>
      </c>
      <c r="B30" s="154" t="s">
        <v>81</v>
      </c>
      <c r="C30" s="155">
        <f>A30+13</f>
        <v>43442</v>
      </c>
      <c r="D30" s="217" t="s">
        <v>134</v>
      </c>
      <c r="E30" s="273">
        <f t="shared" si="4"/>
        <v>43444</v>
      </c>
      <c r="F30" s="278">
        <f t="shared" si="1"/>
        <v>43445</v>
      </c>
      <c r="G30" s="222">
        <f t="shared" ref="G30:G32" si="9">G29+14</f>
        <v>43454</v>
      </c>
      <c r="L30" s="225"/>
    </row>
    <row r="31" spans="1:45" s="151" customFormat="1" ht="16.5" customHeight="1" x14ac:dyDescent="0.2">
      <c r="A31" s="289">
        <f>A30 + 14</f>
        <v>43443</v>
      </c>
      <c r="B31" s="290" t="s">
        <v>156</v>
      </c>
      <c r="C31" s="291">
        <f>A31+13</f>
        <v>43456</v>
      </c>
      <c r="D31" s="218" t="s">
        <v>111</v>
      </c>
      <c r="E31" s="280">
        <f t="shared" si="4"/>
        <v>43458</v>
      </c>
      <c r="F31" s="281">
        <f t="shared" si="1"/>
        <v>43459</v>
      </c>
      <c r="G31" s="222">
        <f t="shared" si="9"/>
        <v>43468</v>
      </c>
      <c r="H31" s="293" t="s">
        <v>170</v>
      </c>
      <c r="L31" s="225"/>
    </row>
    <row r="32" spans="1:45" ht="16.5" customHeight="1" thickBot="1" x14ac:dyDescent="0.25">
      <c r="A32" s="211">
        <f>A31+14</f>
        <v>43457</v>
      </c>
      <c r="B32" s="212" t="s">
        <v>81</v>
      </c>
      <c r="C32" s="213">
        <f>A32+13</f>
        <v>43470</v>
      </c>
      <c r="D32" s="219" t="s">
        <v>112</v>
      </c>
      <c r="E32" s="284">
        <f>+E30+28</f>
        <v>43472</v>
      </c>
      <c r="F32" s="285">
        <f t="shared" si="1"/>
        <v>43473</v>
      </c>
      <c r="G32" s="222">
        <f t="shared" si="9"/>
        <v>43482</v>
      </c>
      <c r="H32" s="151"/>
      <c r="I32" s="151"/>
      <c r="J32" s="151"/>
      <c r="K32" s="151"/>
      <c r="L32" s="225"/>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row>
    <row r="33" spans="1:12" ht="13.5" thickTop="1" x14ac:dyDescent="0.2">
      <c r="H33" s="149"/>
      <c r="I33" s="149"/>
      <c r="L33" s="224"/>
    </row>
    <row r="34" spans="1:12" ht="16.5" customHeight="1" x14ac:dyDescent="0.2">
      <c r="H34" s="149"/>
      <c r="I34" s="149"/>
    </row>
    <row r="35" spans="1:12" s="185" customFormat="1" ht="16.5" customHeight="1" x14ac:dyDescent="0.2">
      <c r="A35" s="214"/>
      <c r="B35" s="214"/>
      <c r="C35" s="215"/>
      <c r="D35" s="215"/>
      <c r="E35" s="216"/>
      <c r="F35" s="216"/>
      <c r="G35" s="216"/>
      <c r="H35" s="184"/>
      <c r="I35" s="184"/>
    </row>
    <row r="100" spans="1:1" x14ac:dyDescent="0.2">
      <c r="A100" s="283">
        <v>2018</v>
      </c>
    </row>
  </sheetData>
  <mergeCells count="2">
    <mergeCell ref="A4:C4"/>
    <mergeCell ref="A2:G3"/>
  </mergeCells>
  <phoneticPr fontId="0" type="noConversion"/>
  <pageMargins left="0.25" right="0.25" top="0.75" bottom="0.75" header="0.3" footer="0.3"/>
  <pageSetup scale="89" orientation="portrait" r:id="rId1"/>
  <headerFooter alignWithMargins="0"/>
  <ignoredErrors>
    <ignoredError sqref="A3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workbookViewId="0">
      <selection activeCell="E4" sqref="E4"/>
    </sheetView>
  </sheetViews>
  <sheetFormatPr defaultRowHeight="12.75" x14ac:dyDescent="0.2"/>
  <cols>
    <col min="1" max="1" width="3.140625" customWidth="1"/>
    <col min="2" max="2" width="26.140625" style="3" customWidth="1"/>
    <col min="3" max="3" width="17.140625" style="68" customWidth="1"/>
    <col min="4" max="4" width="24.7109375" style="68" customWidth="1"/>
    <col min="5" max="5" width="30" customWidth="1"/>
  </cols>
  <sheetData>
    <row r="1" spans="1:21" x14ac:dyDescent="0.2">
      <c r="A1" s="1"/>
      <c r="B1" s="2"/>
      <c r="C1" s="69"/>
      <c r="D1" s="69"/>
      <c r="E1" s="1"/>
      <c r="F1" s="1"/>
      <c r="G1" s="1"/>
      <c r="H1" s="1"/>
      <c r="I1" s="1"/>
      <c r="J1" s="1"/>
      <c r="K1" s="1"/>
      <c r="L1" s="1"/>
      <c r="M1" s="1"/>
      <c r="N1" s="1"/>
      <c r="O1" s="1"/>
      <c r="P1" s="1"/>
      <c r="Q1" s="1"/>
      <c r="R1" s="1"/>
      <c r="S1" s="1"/>
      <c r="T1" s="1"/>
      <c r="U1" s="1"/>
    </row>
    <row r="2" spans="1:21" ht="30.75" customHeight="1" x14ac:dyDescent="0.2">
      <c r="B2" s="392" t="s">
        <v>79</v>
      </c>
      <c r="C2" s="393"/>
      <c r="D2" s="393"/>
      <c r="E2" s="393"/>
      <c r="F2" s="1"/>
      <c r="G2" s="1"/>
      <c r="H2" s="1"/>
      <c r="I2" s="1"/>
      <c r="J2" s="1"/>
      <c r="K2" s="1"/>
      <c r="L2" s="1"/>
      <c r="M2" s="1"/>
      <c r="N2" s="1"/>
      <c r="O2" s="1"/>
      <c r="P2" s="1"/>
      <c r="Q2" s="1"/>
      <c r="R2" s="1"/>
      <c r="S2" s="1"/>
      <c r="T2" s="1"/>
      <c r="U2" s="1"/>
    </row>
    <row r="3" spans="1:21" ht="18.75" customHeight="1" x14ac:dyDescent="0.25">
      <c r="A3" s="71"/>
      <c r="B3" s="70" t="s">
        <v>55</v>
      </c>
      <c r="C3" s="70" t="s">
        <v>56</v>
      </c>
      <c r="D3" s="70" t="s">
        <v>1</v>
      </c>
      <c r="E3" s="72" t="s">
        <v>66</v>
      </c>
      <c r="F3" s="74"/>
      <c r="G3" s="1"/>
      <c r="H3" s="1"/>
      <c r="I3" s="1"/>
      <c r="J3" s="1"/>
      <c r="K3" s="1"/>
      <c r="L3" s="1"/>
      <c r="M3" s="1"/>
      <c r="N3" s="1"/>
      <c r="O3" s="1"/>
      <c r="P3" s="1"/>
      <c r="Q3" s="1"/>
      <c r="R3" s="1"/>
      <c r="S3" s="1"/>
      <c r="T3" s="1"/>
      <c r="U3" s="1"/>
    </row>
    <row r="4" spans="1:21" ht="18.75" customHeight="1" x14ac:dyDescent="0.2">
      <c r="A4" s="1"/>
      <c r="B4" s="164" t="s">
        <v>46</v>
      </c>
      <c r="C4" s="165" t="s">
        <v>57</v>
      </c>
      <c r="D4" s="166">
        <v>43101</v>
      </c>
      <c r="E4" s="166"/>
      <c r="F4" s="1"/>
      <c r="G4" s="1"/>
      <c r="H4" s="1"/>
      <c r="I4" s="1"/>
      <c r="J4" s="1"/>
      <c r="K4" s="1"/>
      <c r="L4" s="1"/>
      <c r="M4" s="1"/>
      <c r="N4" s="1"/>
      <c r="O4" s="1"/>
      <c r="P4" s="1"/>
      <c r="Q4" s="1"/>
      <c r="R4" s="1"/>
      <c r="S4" s="1"/>
      <c r="T4" s="1"/>
      <c r="U4" s="1"/>
    </row>
    <row r="5" spans="1:21" ht="18.75" customHeight="1" x14ac:dyDescent="0.2">
      <c r="A5" s="1"/>
      <c r="B5" s="164" t="s">
        <v>47</v>
      </c>
      <c r="C5" s="165" t="s">
        <v>57</v>
      </c>
      <c r="D5" s="166">
        <v>43115</v>
      </c>
      <c r="E5" s="73"/>
      <c r="F5" s="1"/>
      <c r="G5" s="1"/>
      <c r="H5" s="1"/>
      <c r="I5" s="1"/>
      <c r="J5" s="1"/>
      <c r="K5" s="1"/>
      <c r="L5" s="1"/>
      <c r="M5" s="1"/>
      <c r="N5" s="1"/>
      <c r="O5" s="1"/>
      <c r="P5" s="1"/>
      <c r="Q5" s="1"/>
      <c r="R5" s="1"/>
      <c r="S5" s="1"/>
      <c r="T5" s="1"/>
      <c r="U5" s="1"/>
    </row>
    <row r="6" spans="1:21" ht="18.75" customHeight="1" x14ac:dyDescent="0.2">
      <c r="A6" s="1"/>
      <c r="B6" s="164" t="s">
        <v>48</v>
      </c>
      <c r="C6" s="165" t="s">
        <v>57</v>
      </c>
      <c r="D6" s="166">
        <v>43248</v>
      </c>
      <c r="E6" s="73"/>
      <c r="F6" s="1"/>
      <c r="G6" s="1"/>
      <c r="H6" s="1"/>
      <c r="I6" s="1"/>
      <c r="J6" s="1"/>
      <c r="K6" s="1"/>
      <c r="L6" s="1"/>
      <c r="M6" s="1"/>
      <c r="N6" s="1"/>
      <c r="O6" s="1"/>
      <c r="P6" s="1"/>
      <c r="Q6" s="1"/>
      <c r="R6" s="1"/>
      <c r="S6" s="1"/>
      <c r="T6" s="1"/>
      <c r="U6" s="1"/>
    </row>
    <row r="7" spans="1:21" ht="18.75" customHeight="1" x14ac:dyDescent="0.2">
      <c r="A7" s="1"/>
      <c r="B7" s="164" t="s">
        <v>49</v>
      </c>
      <c r="C7" s="165" t="s">
        <v>172</v>
      </c>
      <c r="D7" s="166">
        <v>43285</v>
      </c>
      <c r="E7" s="167"/>
      <c r="F7" s="1"/>
      <c r="G7" s="1"/>
      <c r="H7" s="1"/>
      <c r="I7" s="1"/>
      <c r="J7" s="1"/>
      <c r="K7" s="1"/>
      <c r="L7" s="1"/>
      <c r="M7" s="1"/>
      <c r="N7" s="1"/>
      <c r="O7" s="1"/>
      <c r="P7" s="1"/>
      <c r="Q7" s="1"/>
      <c r="R7" s="1"/>
      <c r="S7" s="1"/>
      <c r="T7" s="1"/>
      <c r="U7" s="1"/>
    </row>
    <row r="8" spans="1:21" ht="18.75" customHeight="1" x14ac:dyDescent="0.2">
      <c r="A8" s="1"/>
      <c r="B8" s="164" t="s">
        <v>50</v>
      </c>
      <c r="C8" s="165" t="s">
        <v>57</v>
      </c>
      <c r="D8" s="166">
        <v>43346</v>
      </c>
      <c r="E8" s="73"/>
      <c r="F8" s="1"/>
      <c r="G8" s="1"/>
      <c r="H8" s="1"/>
      <c r="I8" s="1"/>
      <c r="J8" s="1"/>
      <c r="K8" s="1"/>
      <c r="L8" s="1"/>
      <c r="M8" s="1"/>
      <c r="N8" s="1"/>
      <c r="O8" s="1"/>
      <c r="P8" s="1"/>
      <c r="Q8" s="1"/>
      <c r="R8" s="1"/>
      <c r="S8" s="1"/>
      <c r="T8" s="1"/>
      <c r="U8" s="1"/>
    </row>
    <row r="9" spans="1:21" ht="18.75" customHeight="1" x14ac:dyDescent="0.2">
      <c r="A9" s="1"/>
      <c r="B9" s="164" t="s">
        <v>51</v>
      </c>
      <c r="C9" s="165" t="s">
        <v>58</v>
      </c>
      <c r="D9" s="166">
        <v>43426</v>
      </c>
      <c r="E9" s="73"/>
      <c r="F9" s="1"/>
      <c r="G9" s="1"/>
      <c r="H9" s="1"/>
      <c r="I9" s="1"/>
      <c r="J9" s="1"/>
      <c r="K9" s="1"/>
      <c r="L9" s="1"/>
      <c r="M9" s="1"/>
      <c r="N9" s="1"/>
      <c r="O9" s="1"/>
      <c r="P9" s="1"/>
      <c r="Q9" s="1"/>
      <c r="R9" s="1"/>
      <c r="S9" s="1"/>
      <c r="T9" s="1"/>
      <c r="U9" s="1"/>
    </row>
    <row r="10" spans="1:21" ht="18.75" customHeight="1" x14ac:dyDescent="0.2">
      <c r="A10" s="74"/>
      <c r="B10" s="164" t="s">
        <v>52</v>
      </c>
      <c r="C10" s="165" t="s">
        <v>57</v>
      </c>
      <c r="D10" s="166">
        <v>43458</v>
      </c>
      <c r="E10" s="167"/>
      <c r="F10" s="1"/>
      <c r="G10" s="1"/>
      <c r="H10" s="1"/>
      <c r="I10" s="1"/>
      <c r="J10" s="1"/>
      <c r="K10" s="1"/>
      <c r="L10" s="1"/>
      <c r="M10" s="1"/>
      <c r="N10" s="1"/>
      <c r="O10" s="1"/>
      <c r="P10" s="1"/>
      <c r="Q10" s="1"/>
      <c r="R10" s="1"/>
      <c r="S10" s="1"/>
      <c r="T10" s="1"/>
      <c r="U10" s="1"/>
    </row>
    <row r="11" spans="1:21" ht="18.75" customHeight="1" x14ac:dyDescent="0.2">
      <c r="A11" s="1"/>
      <c r="B11" s="164" t="s">
        <v>53</v>
      </c>
      <c r="C11" s="165" t="s">
        <v>150</v>
      </c>
      <c r="D11" s="166">
        <v>43459</v>
      </c>
      <c r="E11" s="274"/>
      <c r="F11" s="1"/>
      <c r="G11" s="1"/>
      <c r="H11" s="1"/>
      <c r="I11" s="1"/>
      <c r="J11" s="1"/>
      <c r="K11" s="1"/>
      <c r="L11" s="1"/>
      <c r="M11" s="1"/>
      <c r="N11" s="1"/>
      <c r="O11" s="1"/>
      <c r="P11" s="1"/>
      <c r="Q11" s="1"/>
      <c r="R11" s="1"/>
      <c r="S11" s="1"/>
      <c r="T11" s="1"/>
      <c r="U11" s="1"/>
    </row>
    <row r="12" spans="1:21" ht="18.75" customHeight="1" x14ac:dyDescent="0.2">
      <c r="A12" s="74"/>
      <c r="B12" s="164" t="s">
        <v>54</v>
      </c>
      <c r="C12" s="165" t="s">
        <v>57</v>
      </c>
      <c r="D12" s="166">
        <v>43465</v>
      </c>
      <c r="E12" s="167"/>
      <c r="F12" s="1"/>
      <c r="G12" s="1"/>
      <c r="H12" s="1"/>
      <c r="I12" s="1"/>
      <c r="J12" s="1"/>
      <c r="K12" s="1"/>
      <c r="L12" s="1"/>
      <c r="M12" s="1"/>
      <c r="N12" s="1"/>
      <c r="O12" s="1"/>
      <c r="P12" s="1"/>
      <c r="Q12" s="1"/>
      <c r="R12" s="1"/>
      <c r="S12" s="1"/>
      <c r="T12" s="1"/>
      <c r="U12" s="1"/>
    </row>
    <row r="13" spans="1:21" x14ac:dyDescent="0.2">
      <c r="A13" s="1"/>
      <c r="B13" s="2"/>
      <c r="C13" s="69"/>
      <c r="D13" s="69"/>
      <c r="E13" s="1"/>
      <c r="F13" s="1"/>
      <c r="G13" s="1"/>
      <c r="H13" s="1"/>
      <c r="I13" s="1"/>
      <c r="J13" s="1"/>
      <c r="K13" s="1"/>
      <c r="L13" s="1"/>
      <c r="M13" s="1"/>
      <c r="N13" s="1"/>
      <c r="O13" s="1"/>
      <c r="P13" s="1"/>
      <c r="Q13" s="1"/>
      <c r="R13" s="1"/>
      <c r="S13" s="1"/>
      <c r="T13" s="1"/>
      <c r="U13" s="1"/>
    </row>
    <row r="14" spans="1:21" x14ac:dyDescent="0.2">
      <c r="A14" s="1"/>
      <c r="B14" s="2"/>
      <c r="C14" s="69"/>
      <c r="D14" s="69"/>
      <c r="E14" s="1"/>
      <c r="F14" s="1"/>
      <c r="G14" s="1"/>
      <c r="H14" s="1"/>
      <c r="I14" s="1"/>
      <c r="J14" s="1"/>
      <c r="K14" s="1"/>
      <c r="L14" s="1"/>
      <c r="M14" s="1"/>
      <c r="N14" s="1"/>
      <c r="O14" s="1"/>
      <c r="P14" s="1"/>
      <c r="Q14" s="1"/>
      <c r="R14" s="1"/>
      <c r="S14" s="1"/>
      <c r="T14" s="1"/>
      <c r="U14" s="1"/>
    </row>
    <row r="15" spans="1:21" ht="57" customHeight="1" x14ac:dyDescent="0.25">
      <c r="A15" s="1"/>
      <c r="B15" s="394" t="s">
        <v>59</v>
      </c>
      <c r="C15" s="395"/>
      <c r="D15" s="395"/>
      <c r="E15" s="396"/>
      <c r="F15" s="1"/>
      <c r="G15" s="1"/>
      <c r="H15" s="1"/>
      <c r="I15" s="1"/>
      <c r="J15" s="1"/>
      <c r="K15" s="1"/>
      <c r="L15" s="1"/>
      <c r="M15" s="1"/>
      <c r="N15" s="1"/>
      <c r="O15" s="1"/>
      <c r="P15" s="1"/>
      <c r="Q15" s="1"/>
      <c r="R15" s="1"/>
      <c r="S15" s="1"/>
      <c r="T15" s="1"/>
      <c r="U15" s="1"/>
    </row>
    <row r="16" spans="1:21" x14ac:dyDescent="0.2">
      <c r="A16" s="1"/>
      <c r="B16" s="2"/>
      <c r="C16" s="69"/>
      <c r="D16" s="69"/>
      <c r="E16" s="1"/>
      <c r="F16" s="1"/>
      <c r="G16" s="1"/>
      <c r="H16" s="1"/>
      <c r="I16" s="1"/>
      <c r="J16" s="1"/>
      <c r="K16" s="1"/>
      <c r="L16" s="1"/>
      <c r="M16" s="1"/>
      <c r="N16" s="1"/>
      <c r="O16" s="1"/>
      <c r="P16" s="1"/>
      <c r="Q16" s="1"/>
      <c r="R16" s="1"/>
      <c r="S16" s="1"/>
      <c r="T16" s="1"/>
      <c r="U16" s="1"/>
    </row>
    <row r="17" spans="1:21" ht="27" customHeight="1" x14ac:dyDescent="0.2">
      <c r="A17" s="1"/>
      <c r="B17" s="168"/>
      <c r="C17" s="168"/>
      <c r="D17" s="168"/>
      <c r="E17" s="168"/>
      <c r="F17" s="1"/>
      <c r="G17" s="1"/>
      <c r="H17" s="1"/>
      <c r="I17" s="1"/>
      <c r="J17" s="1"/>
      <c r="K17" s="1"/>
      <c r="L17" s="1"/>
      <c r="M17" s="1"/>
      <c r="N17" s="1"/>
      <c r="O17" s="1"/>
      <c r="P17" s="1"/>
      <c r="Q17" s="1"/>
      <c r="R17" s="1"/>
      <c r="S17" s="1"/>
      <c r="T17" s="1"/>
      <c r="U17" s="1"/>
    </row>
    <row r="18" spans="1:21" ht="18" customHeight="1" x14ac:dyDescent="0.25">
      <c r="A18" s="1"/>
      <c r="B18" s="390"/>
      <c r="C18" s="391"/>
      <c r="D18" s="391"/>
      <c r="E18" s="391"/>
      <c r="F18" s="1"/>
      <c r="G18" s="1"/>
      <c r="H18" s="1"/>
      <c r="I18" s="1"/>
      <c r="J18" s="1"/>
      <c r="K18" s="1"/>
      <c r="L18" s="1"/>
      <c r="M18" s="1"/>
      <c r="N18" s="1"/>
      <c r="O18" s="1"/>
      <c r="P18" s="1"/>
      <c r="Q18" s="1"/>
      <c r="R18" s="1"/>
      <c r="S18" s="1"/>
      <c r="T18" s="1"/>
      <c r="U18" s="1"/>
    </row>
    <row r="19" spans="1:21" ht="18" customHeight="1" x14ac:dyDescent="0.2">
      <c r="A19" s="1"/>
      <c r="B19" s="2"/>
      <c r="C19" s="69"/>
      <c r="D19" s="69"/>
      <c r="E19" s="1"/>
      <c r="F19" s="1"/>
      <c r="G19" s="1"/>
      <c r="H19" s="1"/>
      <c r="I19" s="1"/>
      <c r="J19" s="1"/>
      <c r="K19" s="1"/>
      <c r="L19" s="1"/>
      <c r="M19" s="1"/>
      <c r="N19" s="1"/>
      <c r="O19" s="1"/>
      <c r="P19" s="1"/>
      <c r="Q19" s="1"/>
      <c r="R19" s="1"/>
      <c r="S19" s="1"/>
      <c r="T19" s="1"/>
      <c r="U19" s="1"/>
    </row>
    <row r="20" spans="1:21" x14ac:dyDescent="0.2">
      <c r="A20" s="1"/>
      <c r="B20" s="2"/>
      <c r="C20" s="69"/>
      <c r="D20" s="69"/>
      <c r="E20" s="1"/>
      <c r="F20" s="1"/>
      <c r="G20" s="1"/>
      <c r="H20" s="1"/>
      <c r="I20" s="1"/>
      <c r="J20" s="1"/>
      <c r="K20" s="1"/>
      <c r="L20" s="1"/>
      <c r="M20" s="1"/>
      <c r="N20" s="1"/>
      <c r="O20" s="1"/>
      <c r="P20" s="1"/>
      <c r="Q20" s="1"/>
      <c r="R20" s="1"/>
      <c r="S20" s="1"/>
      <c r="T20" s="1"/>
      <c r="U20" s="1"/>
    </row>
    <row r="21" spans="1:21" x14ac:dyDescent="0.2">
      <c r="A21" s="1"/>
      <c r="B21" s="2"/>
      <c r="C21" s="69"/>
      <c r="D21" s="69"/>
      <c r="E21" s="1"/>
      <c r="F21" s="1"/>
      <c r="G21" s="1"/>
      <c r="H21" s="1"/>
      <c r="I21" s="1"/>
      <c r="J21" s="1"/>
      <c r="K21" s="1"/>
      <c r="L21" s="1"/>
      <c r="M21" s="1"/>
      <c r="N21" s="1"/>
      <c r="O21" s="1"/>
      <c r="P21" s="1"/>
      <c r="Q21" s="1"/>
      <c r="R21" s="1"/>
      <c r="S21" s="1"/>
      <c r="T21" s="1"/>
      <c r="U21" s="1"/>
    </row>
    <row r="22" spans="1:21" x14ac:dyDescent="0.2">
      <c r="A22" s="1"/>
      <c r="B22" s="2"/>
      <c r="C22" s="69"/>
      <c r="D22" s="69"/>
      <c r="E22" s="1"/>
      <c r="F22" s="1"/>
      <c r="G22" s="1"/>
      <c r="H22" s="1"/>
      <c r="I22" s="1"/>
      <c r="J22" s="1"/>
      <c r="K22" s="1"/>
      <c r="L22" s="1"/>
      <c r="M22" s="1"/>
      <c r="N22" s="1"/>
      <c r="O22" s="1"/>
      <c r="P22" s="1"/>
      <c r="Q22" s="1"/>
      <c r="R22" s="1"/>
      <c r="S22" s="1"/>
      <c r="T22" s="1"/>
      <c r="U22" s="1"/>
    </row>
    <row r="23" spans="1:21" x14ac:dyDescent="0.2">
      <c r="A23" s="1"/>
      <c r="B23" s="2"/>
      <c r="C23" s="69"/>
      <c r="D23" s="69"/>
      <c r="E23" s="1"/>
      <c r="F23" s="1"/>
      <c r="G23" s="1"/>
      <c r="H23" s="1"/>
      <c r="I23" s="1"/>
      <c r="J23" s="1"/>
      <c r="K23" s="1"/>
      <c r="L23" s="1"/>
    </row>
    <row r="24" spans="1:21" x14ac:dyDescent="0.2">
      <c r="A24" s="1"/>
      <c r="B24" s="2"/>
      <c r="C24" s="69"/>
      <c r="D24" s="69"/>
      <c r="E24" s="1"/>
      <c r="F24" s="1"/>
      <c r="G24" s="1"/>
      <c r="H24" s="1"/>
      <c r="I24" s="1"/>
      <c r="J24" s="1"/>
      <c r="K24" s="1"/>
      <c r="L24" s="1"/>
    </row>
    <row r="25" spans="1:21" x14ac:dyDescent="0.2">
      <c r="A25" s="1"/>
      <c r="B25" s="2"/>
      <c r="C25" s="69"/>
      <c r="D25" s="69"/>
      <c r="E25" s="1"/>
      <c r="F25" s="1"/>
      <c r="G25" s="1"/>
      <c r="H25" s="1"/>
      <c r="I25" s="1"/>
      <c r="J25" s="1"/>
      <c r="K25" s="1"/>
      <c r="L25" s="1"/>
    </row>
    <row r="26" spans="1:21" x14ac:dyDescent="0.2">
      <c r="A26" s="1"/>
      <c r="B26" s="2"/>
      <c r="C26" s="69"/>
      <c r="D26" s="69"/>
      <c r="E26" s="1"/>
      <c r="F26" s="1"/>
      <c r="G26" s="1"/>
      <c r="H26" s="1"/>
      <c r="I26" s="1"/>
      <c r="J26" s="1"/>
      <c r="K26" s="1"/>
      <c r="L26" s="1"/>
    </row>
    <row r="27" spans="1:21" x14ac:dyDescent="0.2">
      <c r="A27" s="1"/>
      <c r="B27" s="2"/>
      <c r="C27" s="69"/>
      <c r="D27" s="69"/>
      <c r="E27" s="1"/>
      <c r="F27" s="1"/>
      <c r="G27" s="1"/>
      <c r="H27" s="1"/>
      <c r="I27" s="1"/>
      <c r="J27" s="1"/>
      <c r="K27" s="1"/>
      <c r="L27" s="1"/>
    </row>
    <row r="28" spans="1:21" x14ac:dyDescent="0.2">
      <c r="A28" s="1"/>
      <c r="B28" s="2"/>
      <c r="C28" s="69"/>
      <c r="D28" s="69"/>
      <c r="E28" s="1"/>
      <c r="F28" s="1"/>
      <c r="G28" s="1"/>
      <c r="H28" s="1"/>
      <c r="I28" s="1"/>
      <c r="J28" s="1"/>
      <c r="K28" s="1"/>
      <c r="L28" s="1"/>
    </row>
    <row r="29" spans="1:21" x14ac:dyDescent="0.2">
      <c r="A29" s="1"/>
      <c r="B29" s="2"/>
      <c r="C29" s="69"/>
      <c r="D29" s="69"/>
      <c r="E29" s="1"/>
      <c r="F29" s="1"/>
      <c r="G29" s="1"/>
      <c r="H29" s="1"/>
      <c r="I29" s="1"/>
      <c r="J29" s="1"/>
      <c r="K29" s="1"/>
      <c r="L29" s="1"/>
    </row>
    <row r="30" spans="1:21" x14ac:dyDescent="0.2">
      <c r="A30" s="1"/>
      <c r="B30" s="2"/>
      <c r="C30" s="69"/>
      <c r="D30" s="69"/>
      <c r="E30" s="1"/>
      <c r="F30" s="1"/>
      <c r="G30" s="1"/>
      <c r="H30" s="1"/>
      <c r="I30" s="1"/>
      <c r="J30" s="1"/>
      <c r="K30" s="1"/>
      <c r="L30" s="1"/>
    </row>
    <row r="31" spans="1:21" x14ac:dyDescent="0.2">
      <c r="A31" s="1"/>
      <c r="B31" s="2"/>
      <c r="C31" s="69"/>
      <c r="D31" s="69"/>
      <c r="E31" s="1"/>
      <c r="F31" s="1"/>
      <c r="G31" s="1"/>
      <c r="H31" s="1"/>
      <c r="I31" s="1"/>
      <c r="J31" s="1"/>
      <c r="K31" s="1"/>
      <c r="L31" s="1"/>
    </row>
    <row r="32" spans="1:21" x14ac:dyDescent="0.2">
      <c r="A32" s="1"/>
      <c r="B32" s="2"/>
      <c r="C32" s="69"/>
      <c r="D32" s="69"/>
      <c r="E32" s="1"/>
      <c r="F32" s="1"/>
      <c r="G32" s="1"/>
      <c r="H32" s="1"/>
      <c r="I32" s="1"/>
      <c r="J32" s="1"/>
      <c r="K32" s="1"/>
      <c r="L32" s="1"/>
    </row>
    <row r="33" spans="1:12" x14ac:dyDescent="0.2">
      <c r="A33" s="1"/>
      <c r="B33" s="2"/>
      <c r="C33" s="69"/>
      <c r="D33" s="69"/>
      <c r="E33" s="1"/>
      <c r="F33" s="1"/>
      <c r="G33" s="1"/>
      <c r="H33" s="1"/>
      <c r="I33" s="1"/>
      <c r="J33" s="1"/>
      <c r="K33" s="1"/>
      <c r="L33" s="1"/>
    </row>
    <row r="34" spans="1:12" x14ac:dyDescent="0.2">
      <c r="A34" s="1"/>
      <c r="B34" s="2"/>
      <c r="C34" s="69"/>
      <c r="D34" s="69"/>
      <c r="E34" s="1"/>
      <c r="F34" s="1"/>
      <c r="G34" s="1"/>
      <c r="H34" s="1"/>
      <c r="I34" s="1"/>
      <c r="J34" s="1"/>
      <c r="K34" s="1"/>
      <c r="L34" s="1"/>
    </row>
    <row r="35" spans="1:12" x14ac:dyDescent="0.2">
      <c r="A35" s="1"/>
      <c r="B35" s="2"/>
      <c r="C35" s="69"/>
      <c r="D35" s="69"/>
      <c r="E35" s="1"/>
      <c r="F35" s="1"/>
      <c r="G35" s="1"/>
      <c r="H35" s="1"/>
      <c r="I35" s="1"/>
      <c r="J35" s="1"/>
      <c r="K35" s="1"/>
      <c r="L35" s="1"/>
    </row>
    <row r="36" spans="1:12" x14ac:dyDescent="0.2">
      <c r="A36" s="1"/>
      <c r="B36" s="2"/>
      <c r="C36" s="69"/>
      <c r="D36" s="69"/>
      <c r="E36" s="1"/>
      <c r="F36" s="1"/>
      <c r="G36" s="1"/>
      <c r="H36" s="1"/>
      <c r="I36" s="1"/>
      <c r="J36" s="1"/>
      <c r="K36" s="1"/>
      <c r="L36" s="1"/>
    </row>
    <row r="37" spans="1:12" x14ac:dyDescent="0.2">
      <c r="A37" s="1"/>
      <c r="B37" s="2"/>
      <c r="C37" s="69"/>
      <c r="D37" s="69"/>
      <c r="E37" s="1"/>
      <c r="F37" s="1"/>
      <c r="G37" s="1"/>
      <c r="H37" s="1"/>
      <c r="I37" s="1"/>
      <c r="J37" s="1"/>
      <c r="K37" s="1"/>
      <c r="L37" s="1"/>
    </row>
    <row r="38" spans="1:12" x14ac:dyDescent="0.2">
      <c r="A38" s="1"/>
      <c r="B38" s="2"/>
      <c r="C38" s="69"/>
      <c r="D38" s="69"/>
      <c r="E38" s="1"/>
      <c r="F38" s="1"/>
      <c r="G38" s="1"/>
      <c r="H38" s="1"/>
      <c r="I38" s="1"/>
      <c r="J38" s="1"/>
      <c r="K38" s="1"/>
      <c r="L38" s="1"/>
    </row>
    <row r="39" spans="1:12" x14ac:dyDescent="0.2">
      <c r="A39" s="1"/>
      <c r="B39" s="2"/>
      <c r="C39" s="69"/>
      <c r="D39" s="69"/>
      <c r="E39" s="1"/>
      <c r="F39" s="1"/>
      <c r="G39" s="1"/>
      <c r="H39" s="1"/>
      <c r="I39" s="1"/>
      <c r="J39" s="1"/>
      <c r="K39" s="1"/>
      <c r="L39" s="1"/>
    </row>
    <row r="100" spans="1:1" x14ac:dyDescent="0.2">
      <c r="A100" s="131" t="s">
        <v>72</v>
      </c>
    </row>
  </sheetData>
  <mergeCells count="3">
    <mergeCell ref="B18:E18"/>
    <mergeCell ref="B2:E2"/>
    <mergeCell ref="B15:E15"/>
  </mergeCells>
  <phoneticPr fontId="0" type="noConversion"/>
  <pageMargins left="0.75" right="0.75" top="1" bottom="1" header="0.5" footer="0.5"/>
  <pageSetup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1"/>
  <sheetViews>
    <sheetView workbookViewId="0">
      <selection sqref="A1:IV48"/>
    </sheetView>
  </sheetViews>
  <sheetFormatPr defaultRowHeight="12.75" x14ac:dyDescent="0.2"/>
  <cols>
    <col min="1" max="1" width="9.140625" style="87"/>
    <col min="2" max="2" width="7.28515625" style="87" customWidth="1"/>
    <col min="3" max="3" width="10.42578125" style="87" customWidth="1"/>
    <col min="4" max="5" width="9.140625" style="87"/>
    <col min="6" max="6" width="5" style="87" customWidth="1"/>
    <col min="7" max="14" width="9.140625" style="87"/>
    <col min="15" max="15" width="16.42578125" style="87" customWidth="1"/>
    <col min="16" max="16" width="9.140625" style="87"/>
    <col min="17" max="17" width="9.140625" style="1"/>
    <col min="18" max="16384" width="9.140625" style="87"/>
  </cols>
  <sheetData>
    <row r="1" spans="1:39" s="60" customFormat="1" ht="12.75" customHeight="1" x14ac:dyDescent="0.25">
      <c r="A1" s="334" t="s">
        <v>45</v>
      </c>
      <c r="B1" s="334"/>
      <c r="C1" s="334"/>
      <c r="D1" s="334"/>
      <c r="E1" s="334"/>
      <c r="F1" s="334"/>
      <c r="G1" s="334"/>
      <c r="H1" s="334"/>
      <c r="I1" s="334"/>
      <c r="J1" s="334"/>
      <c r="K1" s="334"/>
      <c r="L1" s="334"/>
      <c r="M1" s="334"/>
      <c r="N1" s="334"/>
      <c r="O1" s="334"/>
      <c r="P1" s="334"/>
      <c r="Q1" s="334"/>
      <c r="R1" s="334"/>
      <c r="X1" s="103"/>
      <c r="Y1" s="103"/>
      <c r="Z1" s="103"/>
      <c r="AA1" s="103"/>
    </row>
    <row r="2" spans="1:39" s="60" customFormat="1" ht="12.75" customHeight="1" x14ac:dyDescent="0.2">
      <c r="A2" s="346" t="s">
        <v>149</v>
      </c>
      <c r="B2" s="346"/>
      <c r="C2" s="346"/>
      <c r="D2" s="346"/>
      <c r="E2" s="346"/>
      <c r="F2" s="346"/>
      <c r="G2" s="346"/>
      <c r="H2" s="346"/>
      <c r="I2" s="346"/>
      <c r="J2" s="346"/>
      <c r="K2" s="346"/>
      <c r="L2" s="346"/>
      <c r="M2" s="346"/>
      <c r="N2" s="346"/>
      <c r="O2" s="346"/>
      <c r="P2" s="346"/>
      <c r="Q2" s="346"/>
      <c r="R2" s="346"/>
      <c r="X2" s="103"/>
      <c r="Y2" s="103"/>
      <c r="Z2" s="103"/>
      <c r="AA2" s="103"/>
    </row>
    <row r="3" spans="1:39" s="60" customFormat="1" ht="12.75" customHeight="1" x14ac:dyDescent="0.2">
      <c r="A3" s="346"/>
      <c r="B3" s="346"/>
      <c r="C3" s="346"/>
      <c r="D3" s="346"/>
      <c r="E3" s="346"/>
      <c r="F3" s="346"/>
      <c r="G3" s="346"/>
      <c r="H3" s="346"/>
      <c r="I3" s="346"/>
      <c r="J3" s="346"/>
      <c r="K3" s="346"/>
      <c r="L3" s="346"/>
      <c r="M3" s="346"/>
      <c r="N3" s="346"/>
      <c r="O3" s="346"/>
      <c r="P3" s="346"/>
      <c r="Q3" s="346"/>
      <c r="R3" s="346"/>
      <c r="X3" s="103"/>
      <c r="Y3" s="103"/>
      <c r="Z3" s="103"/>
      <c r="AA3" s="103"/>
    </row>
    <row r="4" spans="1:39" s="60" customFormat="1" ht="12.75" customHeight="1" x14ac:dyDescent="0.2">
      <c r="A4" s="343" t="s">
        <v>142</v>
      </c>
      <c r="B4" s="343"/>
      <c r="C4" s="343"/>
      <c r="D4" s="343"/>
      <c r="E4" s="343"/>
      <c r="F4" s="343"/>
      <c r="G4" s="343"/>
      <c r="H4" s="343"/>
      <c r="I4" s="343"/>
      <c r="J4" s="343"/>
      <c r="K4" s="343"/>
      <c r="L4" s="343"/>
      <c r="M4" s="343"/>
      <c r="N4" s="343"/>
      <c r="O4" s="343"/>
      <c r="P4" s="343"/>
      <c r="Q4" s="343"/>
      <c r="R4" s="343"/>
      <c r="X4" s="103"/>
      <c r="Y4" s="103"/>
      <c r="Z4" s="103"/>
      <c r="AA4" s="103"/>
    </row>
    <row r="5" spans="1:39" s="60" customFormat="1" ht="12.75" customHeight="1" x14ac:dyDescent="0.2">
      <c r="A5" s="343"/>
      <c r="B5" s="343"/>
      <c r="C5" s="343"/>
      <c r="D5" s="343"/>
      <c r="E5" s="343"/>
      <c r="F5" s="343"/>
      <c r="G5" s="343"/>
      <c r="H5" s="343"/>
      <c r="I5" s="343"/>
      <c r="J5" s="343"/>
      <c r="K5" s="343"/>
      <c r="L5" s="343"/>
      <c r="M5" s="343"/>
      <c r="N5" s="343"/>
      <c r="O5" s="343"/>
      <c r="P5" s="343"/>
      <c r="Q5" s="343"/>
      <c r="R5" s="343"/>
      <c r="X5" s="103"/>
      <c r="Y5" s="103"/>
      <c r="Z5" s="103"/>
      <c r="AA5" s="103"/>
    </row>
    <row r="6" spans="1:39" s="60" customFormat="1" x14ac:dyDescent="0.2">
      <c r="A6" s="346" t="s">
        <v>143</v>
      </c>
      <c r="B6" s="346"/>
      <c r="C6" s="346"/>
      <c r="D6" s="346"/>
      <c r="E6" s="346"/>
      <c r="F6" s="346"/>
      <c r="G6" s="346"/>
      <c r="H6" s="346"/>
      <c r="I6" s="346"/>
      <c r="J6" s="346"/>
      <c r="K6" s="346"/>
      <c r="L6" s="346"/>
      <c r="M6" s="346"/>
      <c r="N6" s="346"/>
      <c r="O6" s="346"/>
      <c r="P6" s="346"/>
      <c r="Q6" s="346"/>
      <c r="R6" s="346"/>
      <c r="X6" s="103"/>
      <c r="Y6" s="103"/>
      <c r="Z6" s="103"/>
      <c r="AA6" s="103"/>
    </row>
    <row r="7" spans="1:39" s="60" customFormat="1" x14ac:dyDescent="0.2">
      <c r="A7" s="346"/>
      <c r="B7" s="346"/>
      <c r="C7" s="346"/>
      <c r="D7" s="346"/>
      <c r="E7" s="346"/>
      <c r="F7" s="346"/>
      <c r="G7" s="346"/>
      <c r="H7" s="346"/>
      <c r="I7" s="346"/>
      <c r="J7" s="346"/>
      <c r="K7" s="346"/>
      <c r="L7" s="346"/>
      <c r="M7" s="346"/>
      <c r="N7" s="346"/>
      <c r="O7" s="346"/>
      <c r="P7" s="346"/>
      <c r="Q7" s="346"/>
      <c r="R7" s="346"/>
      <c r="X7" s="103"/>
      <c r="Y7" s="103"/>
      <c r="Z7" s="103"/>
      <c r="AA7" s="103"/>
    </row>
    <row r="8" spans="1:39" s="60" customFormat="1" ht="12.75" customHeight="1" x14ac:dyDescent="0.2">
      <c r="A8" s="346"/>
      <c r="B8" s="346"/>
      <c r="C8" s="346"/>
      <c r="D8" s="346"/>
      <c r="E8" s="346"/>
      <c r="F8" s="346"/>
      <c r="G8" s="346"/>
      <c r="H8" s="346"/>
      <c r="I8" s="346"/>
      <c r="J8" s="346"/>
      <c r="K8" s="346"/>
      <c r="L8" s="346"/>
      <c r="M8" s="346"/>
      <c r="N8" s="346"/>
      <c r="O8" s="346"/>
      <c r="P8" s="346"/>
      <c r="Q8" s="346"/>
      <c r="R8" s="346"/>
      <c r="X8" s="103"/>
      <c r="Y8" s="103"/>
      <c r="Z8" s="103"/>
      <c r="AA8" s="103"/>
    </row>
    <row r="9" spans="1:39" s="60" customFormat="1" ht="14.25" customHeight="1" x14ac:dyDescent="0.2">
      <c r="A9" s="333" t="s">
        <v>135</v>
      </c>
      <c r="B9" s="333"/>
      <c r="C9" s="333"/>
      <c r="D9" s="333"/>
      <c r="E9" s="333"/>
      <c r="F9" s="333"/>
      <c r="G9" s="333"/>
      <c r="H9" s="333"/>
      <c r="I9" s="333"/>
      <c r="J9" s="333"/>
      <c r="K9" s="333"/>
      <c r="L9" s="333"/>
      <c r="M9" s="333"/>
      <c r="N9" s="333"/>
      <c r="O9" s="333"/>
      <c r="P9" s="333"/>
      <c r="Q9" s="333"/>
      <c r="R9" s="333"/>
      <c r="X9" s="103"/>
      <c r="Y9" s="103"/>
      <c r="Z9" s="103"/>
      <c r="AA9" s="103"/>
    </row>
    <row r="10" spans="1:39" s="60" customFormat="1" ht="12" customHeight="1" x14ac:dyDescent="0.2">
      <c r="A10" s="333"/>
      <c r="B10" s="333"/>
      <c r="C10" s="333"/>
      <c r="D10" s="333"/>
      <c r="E10" s="333"/>
      <c r="F10" s="333"/>
      <c r="G10" s="333"/>
      <c r="H10" s="333"/>
      <c r="I10" s="333"/>
      <c r="J10" s="333"/>
      <c r="K10" s="333"/>
      <c r="L10" s="333"/>
      <c r="M10" s="333"/>
      <c r="N10" s="333"/>
      <c r="O10" s="333"/>
      <c r="P10" s="333"/>
      <c r="Q10" s="333"/>
      <c r="R10" s="333"/>
      <c r="X10" s="234"/>
      <c r="Y10" s="103"/>
      <c r="Z10" s="103"/>
      <c r="AA10" s="103"/>
    </row>
    <row r="11" spans="1:39" s="62" customFormat="1" ht="12.75" customHeight="1" x14ac:dyDescent="0.2">
      <c r="A11" s="333"/>
      <c r="B11" s="333"/>
      <c r="C11" s="333"/>
      <c r="D11" s="333"/>
      <c r="E11" s="333"/>
      <c r="F11" s="333"/>
      <c r="G11" s="333"/>
      <c r="H11" s="333"/>
      <c r="I11" s="333"/>
      <c r="J11" s="333"/>
      <c r="K11" s="333"/>
      <c r="L11" s="333"/>
      <c r="M11" s="333"/>
      <c r="N11" s="333"/>
      <c r="O11" s="333"/>
      <c r="P11" s="333"/>
      <c r="Q11" s="333"/>
      <c r="R11" s="333"/>
      <c r="S11" s="235"/>
      <c r="T11" s="234"/>
      <c r="U11" s="234"/>
      <c r="V11" s="234"/>
      <c r="W11" s="234"/>
      <c r="X11" s="234"/>
      <c r="Y11" s="234"/>
      <c r="Z11" s="234"/>
      <c r="AA11" s="234"/>
      <c r="AB11" s="234"/>
      <c r="AC11" s="234"/>
      <c r="AD11" s="234"/>
      <c r="AE11" s="234"/>
      <c r="AF11" s="234"/>
      <c r="AG11" s="234"/>
      <c r="AH11" s="234"/>
      <c r="AI11" s="234"/>
      <c r="AM11" s="104"/>
    </row>
    <row r="12" spans="1:39" s="62" customFormat="1" ht="14.25" x14ac:dyDescent="0.2">
      <c r="A12" s="346" t="s">
        <v>99</v>
      </c>
      <c r="B12" s="346"/>
      <c r="C12" s="346"/>
      <c r="D12" s="346"/>
      <c r="E12" s="346"/>
      <c r="F12" s="346"/>
      <c r="G12" s="346"/>
      <c r="H12" s="346"/>
      <c r="I12" s="346"/>
      <c r="J12" s="346"/>
      <c r="K12" s="346"/>
      <c r="L12" s="346"/>
      <c r="M12" s="346"/>
      <c r="N12" s="346"/>
      <c r="O12" s="346"/>
      <c r="P12" s="346"/>
      <c r="Q12" s="346"/>
      <c r="R12" s="346"/>
      <c r="S12" s="235"/>
      <c r="T12" s="234"/>
      <c r="U12" s="234"/>
      <c r="V12" s="234"/>
      <c r="W12" s="234"/>
      <c r="X12" s="125"/>
      <c r="Y12" s="234"/>
      <c r="Z12" s="234"/>
      <c r="AA12" s="234"/>
      <c r="AB12" s="234"/>
      <c r="AC12" s="234"/>
      <c r="AD12" s="234"/>
      <c r="AE12" s="234"/>
      <c r="AF12" s="234"/>
      <c r="AG12" s="234"/>
      <c r="AH12" s="234"/>
      <c r="AI12" s="234"/>
      <c r="AM12" s="104"/>
    </row>
    <row r="13" spans="1:39" s="62" customFormat="1" ht="14.25" x14ac:dyDescent="0.2">
      <c r="A13" s="344"/>
      <c r="B13" s="345"/>
      <c r="C13" s="345"/>
      <c r="D13" s="345"/>
      <c r="E13" s="345"/>
      <c r="F13" s="345"/>
      <c r="G13" s="345"/>
      <c r="H13" s="345"/>
      <c r="I13" s="345"/>
      <c r="J13" s="345"/>
      <c r="K13" s="345"/>
      <c r="L13" s="345"/>
      <c r="M13" s="345"/>
      <c r="N13" s="345"/>
      <c r="O13" s="345"/>
      <c r="P13" s="345"/>
      <c r="Q13" s="345"/>
      <c r="R13" s="345"/>
      <c r="S13" s="125"/>
      <c r="T13" s="125"/>
      <c r="U13" s="125"/>
      <c r="V13" s="125"/>
      <c r="W13" s="125"/>
      <c r="X13" s="125"/>
      <c r="Y13" s="125"/>
      <c r="Z13" s="125"/>
      <c r="AA13" s="125"/>
      <c r="AB13" s="125"/>
      <c r="AC13" s="125"/>
      <c r="AD13" s="125"/>
      <c r="AE13" s="125"/>
      <c r="AF13" s="125"/>
      <c r="AG13" s="125"/>
      <c r="AH13" s="125"/>
      <c r="AI13" s="125"/>
      <c r="AM13" s="104"/>
    </row>
    <row r="14" spans="1:39" s="62" customFormat="1" ht="18.75" x14ac:dyDescent="0.3">
      <c r="A14" s="123"/>
      <c r="B14" s="123"/>
      <c r="C14" s="341" t="s">
        <v>105</v>
      </c>
      <c r="D14" s="341"/>
      <c r="E14" s="341"/>
      <c r="F14" s="342"/>
      <c r="G14" s="342"/>
      <c r="H14" s="342"/>
      <c r="I14" s="342"/>
      <c r="J14" s="342"/>
      <c r="K14" s="342"/>
      <c r="L14" s="123"/>
      <c r="M14" s="123"/>
      <c r="N14" s="123"/>
      <c r="O14" s="125"/>
      <c r="P14" s="125"/>
      <c r="Q14" s="125"/>
      <c r="R14" s="125"/>
      <c r="S14" s="125"/>
      <c r="T14" s="125"/>
      <c r="U14" s="125"/>
      <c r="V14" s="125"/>
      <c r="W14" s="125"/>
      <c r="X14" s="125"/>
      <c r="Y14" s="125"/>
      <c r="Z14" s="125"/>
      <c r="AA14" s="125"/>
      <c r="AB14" s="125"/>
      <c r="AC14" s="125"/>
      <c r="AD14" s="125"/>
      <c r="AE14" s="125"/>
      <c r="AF14" s="125"/>
      <c r="AG14" s="125"/>
      <c r="AH14" s="125"/>
      <c r="AI14" s="125"/>
      <c r="AM14" s="104"/>
    </row>
    <row r="15" spans="1:39" s="62" customFormat="1" ht="12.75" customHeight="1" x14ac:dyDescent="0.3">
      <c r="A15" s="123"/>
      <c r="B15" s="123"/>
      <c r="C15" s="126"/>
      <c r="D15" s="126"/>
      <c r="E15" s="126"/>
      <c r="F15" s="129"/>
      <c r="G15" s="129"/>
      <c r="H15" s="129"/>
      <c r="I15" s="129"/>
      <c r="J15" s="129"/>
      <c r="K15" s="129"/>
      <c r="L15" s="123"/>
      <c r="M15" s="123"/>
      <c r="N15" s="123"/>
      <c r="O15" s="125"/>
      <c r="P15" s="125"/>
      <c r="Q15" s="125"/>
      <c r="R15" s="125"/>
      <c r="S15" s="125"/>
      <c r="T15" s="125"/>
      <c r="U15" s="125"/>
      <c r="V15" s="125"/>
      <c r="W15" s="125"/>
      <c r="X15" s="125"/>
      <c r="Y15" s="125"/>
      <c r="Z15" s="125"/>
      <c r="AA15" s="125"/>
      <c r="AB15" s="125"/>
      <c r="AC15" s="125"/>
      <c r="AD15" s="125"/>
      <c r="AE15" s="125"/>
      <c r="AF15" s="125"/>
      <c r="AG15" s="125"/>
      <c r="AH15" s="125"/>
      <c r="AI15" s="125"/>
      <c r="AM15" s="104"/>
    </row>
    <row r="16" spans="1:39" s="62" customFormat="1" ht="12.75" customHeight="1" x14ac:dyDescent="0.2">
      <c r="A16" s="123"/>
      <c r="B16" s="335" t="s">
        <v>100</v>
      </c>
      <c r="C16" s="337" t="s">
        <v>101</v>
      </c>
      <c r="D16" s="337" t="s">
        <v>102</v>
      </c>
      <c r="E16" s="339" t="s">
        <v>140</v>
      </c>
      <c r="F16" s="335" t="s">
        <v>100</v>
      </c>
      <c r="G16" s="337" t="s">
        <v>101</v>
      </c>
      <c r="H16" s="337" t="s">
        <v>102</v>
      </c>
      <c r="I16" s="339" t="s">
        <v>140</v>
      </c>
      <c r="J16" s="335" t="s">
        <v>100</v>
      </c>
      <c r="K16" s="337" t="s">
        <v>101</v>
      </c>
      <c r="L16" s="337" t="s">
        <v>102</v>
      </c>
      <c r="M16" s="339" t="s">
        <v>140</v>
      </c>
      <c r="N16" s="123"/>
      <c r="O16" s="125"/>
      <c r="P16" s="125"/>
      <c r="Q16" s="125"/>
      <c r="R16" s="125"/>
      <c r="S16" s="125"/>
      <c r="T16" s="125"/>
      <c r="U16" s="125"/>
      <c r="V16" s="125"/>
      <c r="W16" s="125"/>
      <c r="X16" s="125"/>
      <c r="Y16" s="125"/>
      <c r="Z16" s="125"/>
      <c r="AA16" s="125"/>
      <c r="AB16" s="125"/>
      <c r="AC16" s="125"/>
      <c r="AD16" s="125"/>
      <c r="AE16" s="125"/>
      <c r="AF16" s="125"/>
      <c r="AG16" s="125"/>
      <c r="AH16" s="125"/>
      <c r="AI16" s="125"/>
      <c r="AM16" s="104"/>
    </row>
    <row r="17" spans="1:47" s="62" customFormat="1" ht="12.75" customHeight="1" x14ac:dyDescent="0.2">
      <c r="A17" s="123"/>
      <c r="B17" s="336"/>
      <c r="C17" s="338"/>
      <c r="D17" s="338"/>
      <c r="E17" s="340"/>
      <c r="F17" s="336"/>
      <c r="G17" s="338"/>
      <c r="H17" s="338"/>
      <c r="I17" s="340"/>
      <c r="J17" s="336"/>
      <c r="K17" s="338"/>
      <c r="L17" s="338"/>
      <c r="M17" s="340"/>
      <c r="N17" s="123"/>
      <c r="O17" s="125"/>
      <c r="P17" s="125"/>
      <c r="Q17" s="125"/>
      <c r="R17" s="125"/>
      <c r="S17" s="125"/>
      <c r="T17" s="125"/>
      <c r="U17" s="125"/>
      <c r="V17" s="125"/>
      <c r="W17" s="125"/>
      <c r="X17" s="61"/>
      <c r="Y17" s="125"/>
      <c r="Z17" s="125"/>
      <c r="AA17" s="125"/>
      <c r="AB17" s="125"/>
      <c r="AC17" s="125"/>
      <c r="AD17" s="125"/>
      <c r="AE17" s="125"/>
      <c r="AF17" s="125"/>
      <c r="AG17" s="125"/>
      <c r="AH17" s="125"/>
      <c r="AI17" s="125"/>
      <c r="AM17" s="104"/>
    </row>
    <row r="18" spans="1:47" s="62" customFormat="1" ht="14.25" x14ac:dyDescent="0.2">
      <c r="A18" s="123"/>
      <c r="B18" s="257">
        <v>0.33333333333333331</v>
      </c>
      <c r="C18" s="258">
        <v>0.33333333333333331</v>
      </c>
      <c r="D18" s="259">
        <v>0</v>
      </c>
      <c r="E18" s="260">
        <v>800</v>
      </c>
      <c r="F18" s="257">
        <v>0.34722222222222227</v>
      </c>
      <c r="G18" s="258">
        <v>0.34375</v>
      </c>
      <c r="H18" s="261">
        <v>0.25</v>
      </c>
      <c r="I18" s="260">
        <v>815</v>
      </c>
      <c r="J18" s="257">
        <v>0.3611111111111111</v>
      </c>
      <c r="K18" s="258">
        <v>0.36458333333333331</v>
      </c>
      <c r="L18" s="261">
        <v>0.75</v>
      </c>
      <c r="M18" s="260">
        <v>845</v>
      </c>
      <c r="N18" s="123"/>
      <c r="O18" s="125"/>
      <c r="P18" s="125"/>
      <c r="Q18" s="125"/>
      <c r="R18" s="125"/>
      <c r="S18" s="61"/>
      <c r="T18" s="61"/>
      <c r="U18" s="61"/>
      <c r="V18" s="61"/>
      <c r="W18" s="61"/>
      <c r="X18" s="12"/>
      <c r="Y18" s="61"/>
      <c r="Z18" s="61"/>
      <c r="AA18" s="61"/>
      <c r="AB18" s="61"/>
      <c r="AC18" s="61"/>
      <c r="AD18" s="61"/>
      <c r="AE18" s="61"/>
      <c r="AF18" s="61"/>
      <c r="AG18" s="61"/>
      <c r="AH18" s="61"/>
      <c r="AI18" s="61"/>
      <c r="AM18" s="104"/>
    </row>
    <row r="19" spans="1:47" s="62" customFormat="1" ht="14.25" x14ac:dyDescent="0.2">
      <c r="A19" s="123"/>
      <c r="B19" s="257">
        <v>0.33402777777777781</v>
      </c>
      <c r="C19" s="258">
        <v>0.33333333333333331</v>
      </c>
      <c r="D19" s="259">
        <v>0</v>
      </c>
      <c r="E19" s="260">
        <v>800</v>
      </c>
      <c r="F19" s="257">
        <v>0.34791666666666665</v>
      </c>
      <c r="G19" s="258">
        <v>0.34375</v>
      </c>
      <c r="H19" s="261">
        <v>0.25</v>
      </c>
      <c r="I19" s="260">
        <v>815</v>
      </c>
      <c r="J19" s="257">
        <v>0.36180555555555555</v>
      </c>
      <c r="K19" s="258">
        <v>0.36458333333333331</v>
      </c>
      <c r="L19" s="261">
        <v>0.75</v>
      </c>
      <c r="M19" s="260">
        <v>845</v>
      </c>
      <c r="N19" s="123"/>
      <c r="O19" s="59"/>
      <c r="P19" s="61"/>
      <c r="Q19" s="61"/>
      <c r="R19" s="61"/>
      <c r="S19" s="12"/>
      <c r="T19" s="12"/>
      <c r="U19" s="12"/>
      <c r="V19" s="12"/>
      <c r="W19" s="12"/>
      <c r="X19" s="42"/>
      <c r="Y19" s="12"/>
      <c r="Z19" s="12"/>
      <c r="AA19" s="12"/>
      <c r="AB19" s="12"/>
      <c r="AC19" s="12"/>
      <c r="AD19" s="12"/>
      <c r="AE19" s="12"/>
      <c r="AF19" s="12"/>
      <c r="AG19" s="12"/>
      <c r="AH19" s="12"/>
      <c r="AI19" s="61"/>
      <c r="AM19" s="104"/>
    </row>
    <row r="20" spans="1:47" s="63" customFormat="1" ht="14.25" x14ac:dyDescent="0.2">
      <c r="A20" s="123"/>
      <c r="B20" s="257">
        <v>0.3347222222222222</v>
      </c>
      <c r="C20" s="258">
        <v>0.33333333333333331</v>
      </c>
      <c r="D20" s="259">
        <v>0</v>
      </c>
      <c r="E20" s="260">
        <v>800</v>
      </c>
      <c r="F20" s="257">
        <v>0.34861111111111115</v>
      </c>
      <c r="G20" s="258">
        <v>0.34375</v>
      </c>
      <c r="H20" s="261">
        <v>0.25</v>
      </c>
      <c r="I20" s="260">
        <v>815</v>
      </c>
      <c r="J20" s="257">
        <v>0.36249999999999999</v>
      </c>
      <c r="K20" s="258">
        <v>0.36458333333333331</v>
      </c>
      <c r="L20" s="261">
        <v>0.75</v>
      </c>
      <c r="M20" s="260">
        <v>845</v>
      </c>
      <c r="N20" s="123"/>
      <c r="O20" s="12"/>
      <c r="P20" s="12"/>
      <c r="Q20" s="12"/>
      <c r="R20" s="12"/>
      <c r="S20" s="42"/>
      <c r="T20" s="42"/>
      <c r="U20" s="42"/>
      <c r="V20" s="42"/>
      <c r="W20" s="42"/>
      <c r="X20" s="42"/>
      <c r="Y20" s="42"/>
      <c r="Z20" s="42"/>
      <c r="AA20" s="42"/>
      <c r="AB20" s="42"/>
      <c r="AC20" s="42"/>
      <c r="AD20" s="42"/>
      <c r="AE20" s="42"/>
      <c r="AF20" s="42"/>
      <c r="AG20" s="42"/>
      <c r="AH20" s="42"/>
      <c r="AI20" s="12"/>
      <c r="AM20" s="105"/>
    </row>
    <row r="21" spans="1:47" s="41" customFormat="1" ht="15" x14ac:dyDescent="0.25">
      <c r="A21" s="123"/>
      <c r="B21" s="257">
        <v>0.3354166666666667</v>
      </c>
      <c r="C21" s="258">
        <v>0.33333333333333331</v>
      </c>
      <c r="D21" s="259">
        <v>0</v>
      </c>
      <c r="E21" s="260">
        <v>800</v>
      </c>
      <c r="F21" s="257">
        <v>0.34930555555555554</v>
      </c>
      <c r="G21" s="258">
        <v>0.35416666666666669</v>
      </c>
      <c r="H21" s="259">
        <v>0.5</v>
      </c>
      <c r="I21" s="260">
        <v>830</v>
      </c>
      <c r="J21" s="257">
        <v>0.36319444444444443</v>
      </c>
      <c r="K21" s="258">
        <v>0.36458333333333331</v>
      </c>
      <c r="L21" s="261">
        <v>0.75</v>
      </c>
      <c r="M21" s="260">
        <v>845</v>
      </c>
      <c r="N21" s="123"/>
      <c r="O21" s="42"/>
      <c r="P21" s="42"/>
      <c r="Q21" s="43"/>
      <c r="R21" s="43"/>
      <c r="S21" s="42"/>
      <c r="T21" s="42"/>
      <c r="U21" s="42"/>
      <c r="V21" s="42"/>
      <c r="W21" s="42"/>
      <c r="X21" s="42"/>
      <c r="Y21" s="42"/>
      <c r="Z21" s="42"/>
      <c r="AA21" s="42"/>
      <c r="AB21" s="42"/>
      <c r="AC21" s="42"/>
      <c r="AD21" s="42"/>
      <c r="AE21" s="42"/>
      <c r="AF21" s="42"/>
      <c r="AG21" s="42"/>
      <c r="AH21" s="42"/>
      <c r="AI21" s="42"/>
      <c r="AM21" s="106"/>
    </row>
    <row r="22" spans="1:47" s="41" customFormat="1" ht="14.25" x14ac:dyDescent="0.2">
      <c r="A22" s="123"/>
      <c r="B22" s="257">
        <v>0.33611111111111108</v>
      </c>
      <c r="C22" s="258">
        <v>0.33333333333333331</v>
      </c>
      <c r="D22" s="259">
        <v>0</v>
      </c>
      <c r="E22" s="260">
        <v>800</v>
      </c>
      <c r="F22" s="257">
        <v>0.35000000000000003</v>
      </c>
      <c r="G22" s="258">
        <v>0.35416666666666669</v>
      </c>
      <c r="H22" s="259">
        <v>0.5</v>
      </c>
      <c r="I22" s="260">
        <v>830</v>
      </c>
      <c r="J22" s="257">
        <v>0.36388888888888887</v>
      </c>
      <c r="K22" s="258">
        <v>0.36458333333333331</v>
      </c>
      <c r="L22" s="261">
        <v>0.75</v>
      </c>
      <c r="M22" s="260">
        <v>845</v>
      </c>
      <c r="N22" s="123"/>
      <c r="O22" s="42"/>
      <c r="P22" s="42"/>
      <c r="Q22" s="42"/>
      <c r="R22" s="42"/>
      <c r="S22" s="42"/>
      <c r="T22" s="42"/>
      <c r="U22" s="42"/>
      <c r="V22" s="42"/>
      <c r="W22" s="42"/>
      <c r="X22" s="42"/>
      <c r="Y22" s="42"/>
      <c r="Z22" s="42"/>
      <c r="AA22" s="42"/>
      <c r="AB22" s="42"/>
      <c r="AC22" s="42"/>
      <c r="AD22" s="42"/>
      <c r="AE22" s="42"/>
      <c r="AF22" s="42"/>
      <c r="AG22" s="42"/>
      <c r="AH22" s="42"/>
      <c r="AI22" s="42"/>
      <c r="AM22" s="106"/>
    </row>
    <row r="23" spans="1:47" s="41" customFormat="1" ht="14.25" x14ac:dyDescent="0.2">
      <c r="A23" s="123"/>
      <c r="B23" s="257">
        <v>0.33680555555555558</v>
      </c>
      <c r="C23" s="258">
        <v>0.33333333333333331</v>
      </c>
      <c r="D23" s="259">
        <v>0</v>
      </c>
      <c r="E23" s="260">
        <v>800</v>
      </c>
      <c r="F23" s="257">
        <v>0.35069444444444442</v>
      </c>
      <c r="G23" s="258">
        <v>0.35416666666666669</v>
      </c>
      <c r="H23" s="259">
        <v>0.5</v>
      </c>
      <c r="I23" s="260">
        <v>830</v>
      </c>
      <c r="J23" s="257">
        <v>0.36458333333333331</v>
      </c>
      <c r="K23" s="258">
        <v>0.36458333333333331</v>
      </c>
      <c r="L23" s="261">
        <v>0.75</v>
      </c>
      <c r="M23" s="260">
        <v>845</v>
      </c>
      <c r="N23" s="123"/>
      <c r="O23" s="42"/>
      <c r="P23" s="42"/>
      <c r="Q23" s="42"/>
      <c r="R23" s="42"/>
      <c r="S23" s="42"/>
      <c r="T23" s="42"/>
      <c r="U23" s="42"/>
      <c r="V23" s="42"/>
      <c r="W23" s="42"/>
      <c r="X23" s="42"/>
      <c r="Y23" s="42"/>
      <c r="Z23" s="42"/>
      <c r="AA23" s="42"/>
      <c r="AB23" s="42"/>
      <c r="AC23" s="42"/>
      <c r="AD23" s="42"/>
      <c r="AE23" s="42"/>
      <c r="AF23" s="42"/>
      <c r="AG23" s="42"/>
      <c r="AH23" s="42"/>
      <c r="AI23" s="42"/>
      <c r="AM23" s="106"/>
    </row>
    <row r="24" spans="1:47" s="41" customFormat="1" ht="12.75" customHeight="1" x14ac:dyDescent="0.2">
      <c r="A24" s="123"/>
      <c r="B24" s="257">
        <v>0.33749999999999997</v>
      </c>
      <c r="C24" s="258">
        <v>0.33333333333333331</v>
      </c>
      <c r="D24" s="259">
        <v>0</v>
      </c>
      <c r="E24" s="260">
        <v>800</v>
      </c>
      <c r="F24" s="257">
        <v>0.35138888888888892</v>
      </c>
      <c r="G24" s="258">
        <v>0.35416666666666669</v>
      </c>
      <c r="H24" s="259">
        <v>0.5</v>
      </c>
      <c r="I24" s="260">
        <v>830</v>
      </c>
      <c r="J24" s="257">
        <v>0.36527777777777781</v>
      </c>
      <c r="K24" s="258">
        <v>0.36458333333333331</v>
      </c>
      <c r="L24" s="261">
        <v>0.75</v>
      </c>
      <c r="M24" s="260">
        <v>845</v>
      </c>
      <c r="N24" s="123"/>
      <c r="O24" s="42"/>
      <c r="P24" s="42"/>
      <c r="Q24" s="42"/>
      <c r="R24" s="42"/>
      <c r="S24" s="42"/>
      <c r="T24" s="42"/>
      <c r="U24" s="42"/>
      <c r="V24" s="42"/>
      <c r="W24" s="42"/>
      <c r="X24" s="42"/>
      <c r="Y24" s="42"/>
      <c r="Z24" s="42"/>
      <c r="AA24" s="42"/>
      <c r="AB24" s="42"/>
      <c r="AC24" s="42"/>
      <c r="AD24" s="42"/>
      <c r="AE24" s="42"/>
      <c r="AF24" s="42"/>
      <c r="AG24" s="42"/>
      <c r="AH24" s="42"/>
      <c r="AI24" s="42"/>
      <c r="AM24" s="122"/>
      <c r="AN24" s="85"/>
      <c r="AO24" s="85"/>
      <c r="AP24" s="85"/>
      <c r="AQ24" s="85"/>
      <c r="AR24" s="85"/>
      <c r="AS24" s="85"/>
      <c r="AT24" s="85"/>
      <c r="AU24" s="85"/>
    </row>
    <row r="25" spans="1:47" s="42" customFormat="1" ht="14.25" x14ac:dyDescent="0.2">
      <c r="A25" s="123"/>
      <c r="B25" s="257">
        <v>0.33819444444444446</v>
      </c>
      <c r="C25" s="258">
        <v>0.33333333333333331</v>
      </c>
      <c r="D25" s="259">
        <v>0</v>
      </c>
      <c r="E25" s="260">
        <v>800</v>
      </c>
      <c r="F25" s="257">
        <v>0.3520833333333333</v>
      </c>
      <c r="G25" s="258">
        <v>0.35416666666666669</v>
      </c>
      <c r="H25" s="259">
        <v>0.5</v>
      </c>
      <c r="I25" s="260">
        <v>830</v>
      </c>
      <c r="J25" s="257">
        <v>0.3659722222222222</v>
      </c>
      <c r="K25" s="258">
        <v>0.36458333333333331</v>
      </c>
      <c r="L25" s="261">
        <v>0.75</v>
      </c>
      <c r="M25" s="260">
        <v>845</v>
      </c>
      <c r="N25" s="123"/>
      <c r="AM25" s="122"/>
      <c r="AN25" s="85"/>
      <c r="AO25" s="85"/>
      <c r="AP25" s="85"/>
      <c r="AQ25" s="85"/>
      <c r="AR25" s="85"/>
      <c r="AS25" s="85"/>
      <c r="AT25" s="85"/>
      <c r="AU25" s="85"/>
    </row>
    <row r="26" spans="1:47" s="42" customFormat="1" ht="14.25" x14ac:dyDescent="0.2">
      <c r="A26" s="123"/>
      <c r="B26" s="257">
        <v>0.33888888888888885</v>
      </c>
      <c r="C26" s="258">
        <v>0.34375</v>
      </c>
      <c r="D26" s="261">
        <v>0.25</v>
      </c>
      <c r="E26" s="260">
        <v>815</v>
      </c>
      <c r="F26" s="257">
        <v>0.3527777777777778</v>
      </c>
      <c r="G26" s="258">
        <v>0.35416666666666669</v>
      </c>
      <c r="H26" s="259">
        <v>0.5</v>
      </c>
      <c r="I26" s="260">
        <v>830</v>
      </c>
      <c r="J26" s="257">
        <v>0.3666666666666667</v>
      </c>
      <c r="K26" s="258">
        <v>0.36458333333333331</v>
      </c>
      <c r="L26" s="261">
        <v>0.75</v>
      </c>
      <c r="M26" s="260">
        <v>845</v>
      </c>
      <c r="N26" s="123"/>
      <c r="AM26" s="122"/>
      <c r="AN26" s="85"/>
      <c r="AO26" s="85"/>
      <c r="AP26" s="85"/>
      <c r="AQ26" s="85"/>
      <c r="AR26" s="85"/>
      <c r="AS26" s="85"/>
      <c r="AT26" s="85"/>
      <c r="AU26" s="85"/>
    </row>
    <row r="27" spans="1:47" s="42" customFormat="1" ht="14.25" x14ac:dyDescent="0.2">
      <c r="A27" s="123"/>
      <c r="B27" s="257">
        <v>0.33958333333333335</v>
      </c>
      <c r="C27" s="258">
        <v>0.34375</v>
      </c>
      <c r="D27" s="261">
        <v>0.25</v>
      </c>
      <c r="E27" s="260">
        <v>815</v>
      </c>
      <c r="F27" s="257">
        <v>0.35347222222222219</v>
      </c>
      <c r="G27" s="258">
        <v>0.35416666666666669</v>
      </c>
      <c r="H27" s="259">
        <v>0.5</v>
      </c>
      <c r="I27" s="260">
        <v>830</v>
      </c>
      <c r="J27" s="257">
        <v>0.36736111111111108</v>
      </c>
      <c r="K27" s="258">
        <v>0.36458333333333331</v>
      </c>
      <c r="L27" s="261">
        <v>0.75</v>
      </c>
      <c r="M27" s="260">
        <v>845</v>
      </c>
      <c r="N27" s="123"/>
      <c r="AM27" s="122"/>
      <c r="AN27" s="85"/>
      <c r="AO27" s="85"/>
      <c r="AP27" s="85"/>
      <c r="AQ27" s="85"/>
      <c r="AR27" s="85"/>
      <c r="AS27" s="85"/>
      <c r="AT27" s="85"/>
      <c r="AU27" s="85"/>
    </row>
    <row r="28" spans="1:47" s="42" customFormat="1" ht="14.25" x14ac:dyDescent="0.2">
      <c r="A28" s="123"/>
      <c r="B28" s="257">
        <v>0.34027777777777773</v>
      </c>
      <c r="C28" s="258">
        <v>0.34375</v>
      </c>
      <c r="D28" s="261">
        <v>0.25</v>
      </c>
      <c r="E28" s="260">
        <v>815</v>
      </c>
      <c r="F28" s="257">
        <v>0.35416666666666669</v>
      </c>
      <c r="G28" s="258">
        <v>0.35416666666666669</v>
      </c>
      <c r="H28" s="259">
        <v>0.5</v>
      </c>
      <c r="I28" s="260">
        <v>830</v>
      </c>
      <c r="J28" s="257">
        <v>0.36805555555555558</v>
      </c>
      <c r="K28" s="258">
        <v>0.36458333333333331</v>
      </c>
      <c r="L28" s="261">
        <v>0.75</v>
      </c>
      <c r="M28" s="260">
        <v>845</v>
      </c>
      <c r="N28" s="123"/>
      <c r="X28" s="10"/>
      <c r="AM28" s="122"/>
      <c r="AN28" s="85"/>
      <c r="AO28" s="85"/>
      <c r="AP28" s="85"/>
      <c r="AQ28" s="85"/>
      <c r="AR28" s="85"/>
      <c r="AS28" s="85"/>
      <c r="AT28" s="85"/>
      <c r="AU28" s="85"/>
    </row>
    <row r="29" spans="1:47" s="42" customFormat="1" ht="14.25" x14ac:dyDescent="0.2">
      <c r="A29" s="123"/>
      <c r="B29" s="257">
        <v>0.34097222222222223</v>
      </c>
      <c r="C29" s="258">
        <v>0.34375</v>
      </c>
      <c r="D29" s="261">
        <v>0.25</v>
      </c>
      <c r="E29" s="260">
        <v>815</v>
      </c>
      <c r="F29" s="257">
        <v>0.35486111111111113</v>
      </c>
      <c r="G29" s="258">
        <v>0.35416666666666669</v>
      </c>
      <c r="H29" s="259">
        <v>0.5</v>
      </c>
      <c r="I29" s="260">
        <v>830</v>
      </c>
      <c r="J29" s="257">
        <v>0.36874999999999997</v>
      </c>
      <c r="K29" s="258">
        <v>0.36458333333333331</v>
      </c>
      <c r="L29" s="261">
        <v>0.75</v>
      </c>
      <c r="M29" s="260">
        <v>845</v>
      </c>
      <c r="N29" s="123"/>
      <c r="S29" s="10"/>
      <c r="T29" s="10"/>
      <c r="U29" s="10"/>
      <c r="V29" s="10"/>
      <c r="W29" s="10"/>
      <c r="X29" s="10"/>
      <c r="Y29" s="10"/>
      <c r="Z29" s="10"/>
      <c r="AA29" s="10"/>
      <c r="AB29" s="10"/>
      <c r="AC29" s="10"/>
      <c r="AD29" s="10"/>
      <c r="AE29" s="10"/>
      <c r="AF29" s="10"/>
      <c r="AG29" s="10"/>
      <c r="AH29" s="10"/>
      <c r="AM29" s="122"/>
      <c r="AN29" s="85"/>
      <c r="AO29" s="85"/>
      <c r="AP29" s="85"/>
      <c r="AQ29" s="85"/>
      <c r="AR29" s="85"/>
      <c r="AS29" s="85"/>
      <c r="AT29" s="85"/>
      <c r="AU29" s="85"/>
    </row>
    <row r="30" spans="1:47" s="10" customFormat="1" ht="14.25" x14ac:dyDescent="0.2">
      <c r="A30" s="124"/>
      <c r="B30" s="257">
        <v>0.34166666666666662</v>
      </c>
      <c r="C30" s="258">
        <v>0.34375</v>
      </c>
      <c r="D30" s="261">
        <v>0.25</v>
      </c>
      <c r="E30" s="260">
        <v>815</v>
      </c>
      <c r="F30" s="257">
        <v>0.35555555555555557</v>
      </c>
      <c r="G30" s="258">
        <v>0.35416666666666669</v>
      </c>
      <c r="H30" s="259">
        <v>0.5</v>
      </c>
      <c r="I30" s="260">
        <v>830</v>
      </c>
      <c r="J30" s="257">
        <v>0.36944444444444446</v>
      </c>
      <c r="K30" s="258">
        <v>0.36458333333333331</v>
      </c>
      <c r="L30" s="261">
        <v>0.75</v>
      </c>
      <c r="M30" s="260">
        <v>845</v>
      </c>
      <c r="N30" s="123"/>
      <c r="O30" s="64"/>
      <c r="AM30" s="122"/>
      <c r="AN30" s="86"/>
      <c r="AO30" s="86"/>
      <c r="AP30" s="86"/>
      <c r="AQ30" s="86"/>
      <c r="AR30" s="86"/>
      <c r="AS30" s="86"/>
      <c r="AT30" s="86"/>
      <c r="AU30" s="86"/>
    </row>
    <row r="31" spans="1:47" s="10" customFormat="1" ht="14.25" x14ac:dyDescent="0.2">
      <c r="A31" s="123"/>
      <c r="B31" s="257">
        <v>0.34236111111111112</v>
      </c>
      <c r="C31" s="258">
        <v>0.34375</v>
      </c>
      <c r="D31" s="261">
        <v>0.25</v>
      </c>
      <c r="E31" s="260">
        <v>815</v>
      </c>
      <c r="F31" s="257">
        <v>0.35625000000000001</v>
      </c>
      <c r="G31" s="258">
        <v>0.35416666666666669</v>
      </c>
      <c r="H31" s="259">
        <v>0.5</v>
      </c>
      <c r="I31" s="260">
        <v>830</v>
      </c>
      <c r="J31" s="257">
        <v>0.37013888888888885</v>
      </c>
      <c r="K31" s="258">
        <v>0.375</v>
      </c>
      <c r="L31" s="259">
        <v>1</v>
      </c>
      <c r="M31" s="260">
        <v>900</v>
      </c>
      <c r="N31" s="123"/>
      <c r="AM31" s="87"/>
      <c r="AN31" s="86"/>
      <c r="AO31" s="86"/>
      <c r="AP31" s="86"/>
      <c r="AQ31" s="86"/>
      <c r="AR31" s="86"/>
      <c r="AS31" s="86"/>
      <c r="AT31" s="86"/>
      <c r="AU31" s="86"/>
    </row>
    <row r="32" spans="1:47" s="22" customFormat="1" ht="14.25" x14ac:dyDescent="0.2">
      <c r="A32" s="123"/>
      <c r="B32" s="257">
        <v>0.3430555555555555</v>
      </c>
      <c r="C32" s="258">
        <v>0.34375</v>
      </c>
      <c r="D32" s="261">
        <v>0.25</v>
      </c>
      <c r="E32" s="260">
        <v>815</v>
      </c>
      <c r="F32" s="257">
        <v>0.35694444444444445</v>
      </c>
      <c r="G32" s="258">
        <v>0.35416666666666669</v>
      </c>
      <c r="H32" s="259">
        <v>0.5</v>
      </c>
      <c r="I32" s="260">
        <v>830</v>
      </c>
      <c r="J32" s="257">
        <v>0.37083333333333335</v>
      </c>
      <c r="K32" s="258">
        <v>0.375</v>
      </c>
      <c r="L32" s="259">
        <v>1</v>
      </c>
      <c r="M32" s="260">
        <v>900</v>
      </c>
      <c r="N32" s="123"/>
      <c r="O32" s="10"/>
      <c r="P32" s="10"/>
      <c r="Q32" s="10"/>
      <c r="R32" s="10"/>
      <c r="S32" s="10"/>
      <c r="T32" s="10"/>
      <c r="U32" s="10"/>
      <c r="V32" s="10"/>
      <c r="W32" s="10"/>
      <c r="X32" s="10"/>
      <c r="Y32" s="10"/>
      <c r="Z32" s="10"/>
      <c r="AA32" s="10"/>
      <c r="AB32" s="10"/>
      <c r="AC32" s="10"/>
      <c r="AD32" s="10"/>
      <c r="AE32" s="10"/>
      <c r="AF32" s="10"/>
      <c r="AG32" s="10"/>
      <c r="AH32" s="10"/>
      <c r="AI32" s="10"/>
      <c r="AM32" s="87"/>
      <c r="AN32" s="86"/>
      <c r="AO32" s="86"/>
      <c r="AP32" s="86"/>
      <c r="AQ32" s="86"/>
      <c r="AR32" s="86"/>
      <c r="AS32" s="86"/>
      <c r="AT32" s="86"/>
      <c r="AU32" s="86"/>
    </row>
    <row r="33" spans="1:39" s="22" customFormat="1" ht="14.25" x14ac:dyDescent="0.2">
      <c r="A33" s="123"/>
      <c r="B33" s="257">
        <v>0.34375</v>
      </c>
      <c r="C33" s="258">
        <v>0.34375</v>
      </c>
      <c r="D33" s="261">
        <v>0.25</v>
      </c>
      <c r="E33" s="260">
        <v>815</v>
      </c>
      <c r="F33" s="257">
        <v>0.3576388888888889</v>
      </c>
      <c r="G33" s="258">
        <v>0.35416666666666669</v>
      </c>
      <c r="H33" s="259">
        <v>0.5</v>
      </c>
      <c r="I33" s="260">
        <v>830</v>
      </c>
      <c r="J33" s="257">
        <v>0.37152777777777773</v>
      </c>
      <c r="K33" s="258">
        <v>0.375</v>
      </c>
      <c r="L33" s="259">
        <v>1</v>
      </c>
      <c r="M33" s="260">
        <v>900</v>
      </c>
      <c r="N33" s="123"/>
      <c r="O33" s="10"/>
      <c r="P33" s="10"/>
      <c r="Q33" s="10"/>
      <c r="R33" s="10"/>
      <c r="S33" s="10"/>
      <c r="T33" s="10"/>
      <c r="U33" s="10"/>
      <c r="V33" s="10"/>
      <c r="W33" s="10"/>
      <c r="X33" s="10"/>
      <c r="Y33" s="10"/>
      <c r="Z33" s="10"/>
      <c r="AA33" s="10"/>
      <c r="AB33" s="10"/>
      <c r="AC33" s="10"/>
      <c r="AD33" s="10"/>
      <c r="AE33" s="10"/>
      <c r="AF33" s="10"/>
      <c r="AG33" s="10"/>
      <c r="AH33" s="10"/>
      <c r="AI33" s="10"/>
      <c r="AM33"/>
    </row>
    <row r="34" spans="1:39" s="22" customFormat="1" ht="14.25" x14ac:dyDescent="0.2">
      <c r="A34" s="123"/>
      <c r="B34" s="257">
        <v>0.3444444444444445</v>
      </c>
      <c r="C34" s="258">
        <v>0.34375</v>
      </c>
      <c r="D34" s="261">
        <v>0.25</v>
      </c>
      <c r="E34" s="260">
        <v>815</v>
      </c>
      <c r="F34" s="257">
        <v>0.35833333333333334</v>
      </c>
      <c r="G34" s="258">
        <v>0.35416666666666669</v>
      </c>
      <c r="H34" s="259">
        <v>0.5</v>
      </c>
      <c r="I34" s="260">
        <v>830</v>
      </c>
      <c r="J34" s="257">
        <v>0.37222222222222223</v>
      </c>
      <c r="K34" s="258">
        <v>0.375</v>
      </c>
      <c r="L34" s="259">
        <v>1</v>
      </c>
      <c r="M34" s="260">
        <v>900</v>
      </c>
      <c r="N34" s="123"/>
      <c r="O34" s="10"/>
      <c r="P34" s="10"/>
      <c r="Q34" s="10"/>
      <c r="R34" s="10"/>
      <c r="S34" s="10"/>
      <c r="T34" s="10"/>
      <c r="U34" s="10"/>
      <c r="V34" s="10"/>
      <c r="W34" s="10"/>
      <c r="X34" s="10"/>
      <c r="Y34" s="10"/>
      <c r="Z34" s="10"/>
      <c r="AA34" s="10"/>
      <c r="AB34" s="10"/>
      <c r="AC34" s="10"/>
      <c r="AD34" s="10"/>
      <c r="AE34" s="10"/>
      <c r="AF34" s="10"/>
      <c r="AG34" s="10"/>
      <c r="AH34" s="10"/>
      <c r="AI34" s="10"/>
      <c r="AM34"/>
    </row>
    <row r="35" spans="1:39" s="22" customFormat="1" ht="14.25" x14ac:dyDescent="0.2">
      <c r="A35" s="123"/>
      <c r="B35" s="257">
        <v>0.34513888888888888</v>
      </c>
      <c r="C35" s="258">
        <v>0.34375</v>
      </c>
      <c r="D35" s="261">
        <v>0.25</v>
      </c>
      <c r="E35" s="260">
        <v>815</v>
      </c>
      <c r="F35" s="257">
        <v>0.35902777777777778</v>
      </c>
      <c r="G35" s="258">
        <v>0.35416666666666669</v>
      </c>
      <c r="H35" s="259">
        <v>0.5</v>
      </c>
      <c r="I35" s="260">
        <v>830</v>
      </c>
      <c r="J35" s="257">
        <v>0.37291666666666662</v>
      </c>
      <c r="K35" s="258">
        <v>0.375</v>
      </c>
      <c r="L35" s="259">
        <v>1</v>
      </c>
      <c r="M35" s="260">
        <v>900</v>
      </c>
      <c r="N35" s="123"/>
      <c r="O35" s="10"/>
      <c r="P35" s="10"/>
      <c r="Q35" s="10"/>
      <c r="R35" s="10"/>
      <c r="S35" s="10"/>
      <c r="T35" s="10"/>
      <c r="U35" s="10"/>
      <c r="V35" s="10"/>
      <c r="W35" s="10"/>
      <c r="X35" s="10"/>
      <c r="Y35" s="10"/>
      <c r="Z35" s="10"/>
      <c r="AA35" s="10"/>
      <c r="AB35" s="10"/>
      <c r="AC35" s="10"/>
      <c r="AD35" s="10"/>
      <c r="AE35" s="10"/>
      <c r="AF35" s="10"/>
      <c r="AG35" s="10"/>
      <c r="AH35" s="10"/>
      <c r="AI35" s="10"/>
      <c r="AM35"/>
    </row>
    <row r="36" spans="1:39" s="22" customFormat="1" ht="14.25" x14ac:dyDescent="0.2">
      <c r="A36" s="123"/>
      <c r="B36" s="257">
        <v>0.34583333333333338</v>
      </c>
      <c r="C36" s="258">
        <v>0.34375</v>
      </c>
      <c r="D36" s="261">
        <v>0.25</v>
      </c>
      <c r="E36" s="260">
        <v>815</v>
      </c>
      <c r="F36" s="257">
        <v>0.35972222222222222</v>
      </c>
      <c r="G36" s="258">
        <v>0.36458333333333331</v>
      </c>
      <c r="H36" s="261">
        <v>0.75</v>
      </c>
      <c r="I36" s="260">
        <v>845</v>
      </c>
      <c r="J36" s="257">
        <v>0.37361111111111112</v>
      </c>
      <c r="K36" s="258">
        <v>0.375</v>
      </c>
      <c r="L36" s="259">
        <v>1</v>
      </c>
      <c r="M36" s="260">
        <v>900</v>
      </c>
      <c r="N36" s="123"/>
      <c r="O36" s="10"/>
      <c r="P36" s="10"/>
      <c r="Q36" s="10"/>
      <c r="R36" s="10"/>
      <c r="S36" s="10"/>
      <c r="T36" s="10"/>
      <c r="U36" s="10"/>
      <c r="V36" s="10"/>
      <c r="W36" s="10"/>
      <c r="X36" s="1"/>
      <c r="Y36" s="10"/>
      <c r="Z36" s="10"/>
      <c r="AA36" s="10"/>
      <c r="AB36" s="10"/>
      <c r="AC36" s="10"/>
      <c r="AD36" s="10"/>
      <c r="AE36" s="10"/>
      <c r="AF36" s="10"/>
      <c r="AG36" s="10"/>
      <c r="AH36" s="10"/>
      <c r="AI36" s="10"/>
      <c r="AM36"/>
    </row>
    <row r="37" spans="1:39" s="22" customFormat="1" ht="14.25" x14ac:dyDescent="0.2">
      <c r="A37" s="123"/>
      <c r="B37" s="262">
        <v>0.34652777777777777</v>
      </c>
      <c r="C37" s="263">
        <v>0.34375</v>
      </c>
      <c r="D37" s="275">
        <v>0.25</v>
      </c>
      <c r="E37" s="265">
        <v>815</v>
      </c>
      <c r="F37" s="262">
        <v>0.36041666666666666</v>
      </c>
      <c r="G37" s="263">
        <v>0.36458333333333331</v>
      </c>
      <c r="H37" s="275">
        <v>0.75</v>
      </c>
      <c r="I37" s="265">
        <v>845</v>
      </c>
      <c r="J37" s="262">
        <v>0.3743055555555555</v>
      </c>
      <c r="K37" s="263">
        <v>0.375</v>
      </c>
      <c r="L37" s="266">
        <v>1</v>
      </c>
      <c r="M37" s="265">
        <v>900</v>
      </c>
      <c r="N37" s="123"/>
      <c r="O37" s="10"/>
      <c r="P37" s="10"/>
      <c r="Q37" s="10"/>
      <c r="R37" s="10"/>
      <c r="S37" s="10"/>
      <c r="T37" s="10"/>
      <c r="U37" s="10"/>
      <c r="V37" s="10"/>
      <c r="W37" s="10"/>
      <c r="X37" s="1"/>
      <c r="Y37" s="1"/>
      <c r="Z37" s="1"/>
      <c r="AA37" s="1"/>
      <c r="AB37" s="10"/>
      <c r="AC37" s="10"/>
      <c r="AD37" s="10"/>
      <c r="AE37" s="10"/>
      <c r="AF37" s="10"/>
      <c r="AG37" s="10"/>
      <c r="AH37" s="10"/>
      <c r="AI37" s="10"/>
    </row>
    <row r="38" spans="1:39" s="22" customFormat="1" ht="14.25" x14ac:dyDescent="0.2">
      <c r="A38" s="123"/>
      <c r="B38" s="123"/>
      <c r="C38" s="123"/>
      <c r="D38" s="123"/>
      <c r="E38" s="123"/>
      <c r="F38" s="123"/>
      <c r="G38" s="123"/>
      <c r="H38" s="123"/>
      <c r="I38" s="123"/>
      <c r="J38" s="123"/>
      <c r="K38" s="123"/>
      <c r="L38" s="123"/>
      <c r="M38" s="123"/>
      <c r="N38" s="123"/>
      <c r="O38" s="10"/>
      <c r="P38" s="10"/>
      <c r="Q38" s="10"/>
      <c r="R38" s="10"/>
      <c r="S38" s="10"/>
      <c r="T38" s="10"/>
      <c r="U38" s="10"/>
      <c r="V38" s="10"/>
      <c r="W38" s="10"/>
      <c r="X38" s="1"/>
      <c r="Y38" s="1"/>
      <c r="Z38" s="1"/>
      <c r="AA38" s="1"/>
      <c r="AB38" s="10"/>
      <c r="AC38" s="10"/>
      <c r="AD38" s="10"/>
      <c r="AE38" s="10"/>
      <c r="AF38" s="10"/>
      <c r="AG38" s="10"/>
      <c r="AH38" s="10"/>
      <c r="AI38" s="10"/>
    </row>
    <row r="39" spans="1:39" s="22" customFormat="1" x14ac:dyDescent="0.2">
      <c r="A39" s="347" t="s">
        <v>71</v>
      </c>
      <c r="B39" s="347"/>
      <c r="C39" s="347"/>
      <c r="D39" s="347"/>
      <c r="E39" s="347"/>
      <c r="F39" s="347"/>
      <c r="G39" s="347"/>
      <c r="H39" s="347"/>
      <c r="I39" s="347"/>
      <c r="J39" s="347"/>
      <c r="K39" s="347"/>
      <c r="L39" s="347"/>
      <c r="M39" s="347"/>
      <c r="N39" s="347"/>
      <c r="O39" s="347"/>
      <c r="P39" s="347"/>
      <c r="Q39" s="347"/>
      <c r="R39" s="347"/>
      <c r="S39" s="10"/>
      <c r="T39" s="10"/>
      <c r="U39" s="10"/>
      <c r="V39" s="10"/>
      <c r="W39" s="10"/>
      <c r="X39" s="1"/>
      <c r="Y39" s="1"/>
      <c r="Z39" s="1"/>
      <c r="AA39" s="1"/>
      <c r="AB39" s="10"/>
      <c r="AC39" s="10"/>
      <c r="AD39" s="10"/>
      <c r="AE39" s="10"/>
      <c r="AF39" s="10"/>
      <c r="AG39" s="10"/>
      <c r="AH39" s="10"/>
      <c r="AI39" s="10"/>
    </row>
    <row r="40" spans="1:39" s="22" customFormat="1" x14ac:dyDescent="0.2">
      <c r="A40" s="346" t="s">
        <v>106</v>
      </c>
      <c r="B40" s="346"/>
      <c r="C40" s="346"/>
      <c r="D40" s="346"/>
      <c r="E40" s="346"/>
      <c r="F40" s="346"/>
      <c r="G40" s="346"/>
      <c r="H40" s="346"/>
      <c r="I40" s="346"/>
      <c r="J40" s="346"/>
      <c r="K40" s="346"/>
      <c r="L40" s="346"/>
      <c r="M40" s="346"/>
      <c r="N40" s="346"/>
      <c r="O40" s="346"/>
      <c r="P40" s="346"/>
      <c r="Q40" s="346"/>
      <c r="R40" s="346"/>
      <c r="S40" s="10"/>
      <c r="T40" s="10"/>
      <c r="U40" s="10"/>
      <c r="V40" s="10"/>
      <c r="W40" s="10"/>
      <c r="X40" s="1"/>
      <c r="Y40" s="1"/>
      <c r="Z40" s="1"/>
      <c r="AA40" s="1"/>
      <c r="AB40" s="10"/>
      <c r="AC40" s="10"/>
      <c r="AD40" s="10"/>
      <c r="AE40" s="10"/>
      <c r="AF40" s="10"/>
      <c r="AG40" s="10"/>
      <c r="AH40" s="10"/>
      <c r="AI40" s="10"/>
    </row>
    <row r="41" spans="1:39" s="22" customFormat="1" x14ac:dyDescent="0.2">
      <c r="A41" s="346"/>
      <c r="B41" s="346"/>
      <c r="C41" s="346"/>
      <c r="D41" s="346"/>
      <c r="E41" s="346"/>
      <c r="F41" s="346"/>
      <c r="G41" s="346"/>
      <c r="H41" s="346"/>
      <c r="I41" s="346"/>
      <c r="J41" s="346"/>
      <c r="K41" s="346"/>
      <c r="L41" s="346"/>
      <c r="M41" s="346"/>
      <c r="N41" s="346"/>
      <c r="O41" s="346"/>
      <c r="P41" s="346"/>
      <c r="Q41" s="346"/>
      <c r="R41" s="346"/>
      <c r="S41" s="10"/>
      <c r="T41" s="10"/>
      <c r="U41" s="10"/>
      <c r="V41" s="10"/>
      <c r="W41" s="10"/>
      <c r="X41" s="1"/>
      <c r="Y41" s="1"/>
      <c r="Z41" s="1"/>
      <c r="AA41" s="1"/>
      <c r="AB41" s="10"/>
      <c r="AC41" s="10"/>
      <c r="AD41" s="10"/>
      <c r="AE41" s="10"/>
      <c r="AF41" s="10"/>
      <c r="AG41" s="10"/>
      <c r="AH41" s="10"/>
      <c r="AI41" s="10"/>
    </row>
    <row r="42" spans="1:39" s="22" customFormat="1" x14ac:dyDescent="0.2">
      <c r="A42" s="346"/>
      <c r="B42" s="346"/>
      <c r="C42" s="346"/>
      <c r="D42" s="346"/>
      <c r="E42" s="346"/>
      <c r="F42" s="346"/>
      <c r="G42" s="346"/>
      <c r="H42" s="346"/>
      <c r="I42" s="346"/>
      <c r="J42" s="346"/>
      <c r="K42" s="346"/>
      <c r="L42" s="346"/>
      <c r="M42" s="346"/>
      <c r="N42" s="346"/>
      <c r="O42" s="346"/>
      <c r="P42" s="346"/>
      <c r="Q42" s="346"/>
      <c r="R42" s="346"/>
      <c r="S42" s="10"/>
      <c r="T42" s="10"/>
      <c r="U42" s="10"/>
      <c r="V42" s="10"/>
      <c r="W42" s="10"/>
      <c r="X42" s="1"/>
      <c r="Y42" s="1"/>
      <c r="Z42" s="1"/>
      <c r="AA42" s="1"/>
      <c r="AB42" s="10"/>
      <c r="AC42" s="10"/>
      <c r="AD42" s="10"/>
      <c r="AE42" s="10"/>
      <c r="AF42" s="10"/>
      <c r="AG42" s="10"/>
      <c r="AH42" s="10"/>
      <c r="AI42" s="10"/>
    </row>
    <row r="43" spans="1:39" s="22" customFormat="1" x14ac:dyDescent="0.2">
      <c r="A43" s="346" t="s">
        <v>70</v>
      </c>
      <c r="B43" s="346"/>
      <c r="C43" s="346"/>
      <c r="D43" s="346"/>
      <c r="E43" s="346"/>
      <c r="F43" s="346"/>
      <c r="G43" s="346"/>
      <c r="H43" s="346"/>
      <c r="I43" s="346"/>
      <c r="J43" s="346"/>
      <c r="K43" s="346"/>
      <c r="L43" s="346"/>
      <c r="M43" s="346"/>
      <c r="N43" s="346"/>
      <c r="O43" s="346"/>
      <c r="P43" s="346"/>
      <c r="Q43" s="346"/>
      <c r="R43" s="346"/>
      <c r="S43" s="10"/>
      <c r="T43" s="10"/>
      <c r="U43" s="10"/>
      <c r="V43" s="10"/>
      <c r="W43" s="10"/>
      <c r="X43" s="1"/>
      <c r="Y43" s="1"/>
      <c r="Z43" s="1"/>
      <c r="AA43" s="1"/>
      <c r="AB43" s="10"/>
      <c r="AC43" s="10"/>
      <c r="AD43" s="10"/>
      <c r="AE43" s="10"/>
      <c r="AF43" s="10"/>
      <c r="AG43" s="10"/>
      <c r="AH43" s="10"/>
      <c r="AI43" s="10"/>
    </row>
    <row r="44" spans="1:39" ht="12.75" customHeight="1" x14ac:dyDescent="0.2">
      <c r="A44" s="346"/>
      <c r="B44" s="346"/>
      <c r="C44" s="346"/>
      <c r="D44" s="346"/>
      <c r="E44" s="346"/>
      <c r="F44" s="346"/>
      <c r="G44" s="346"/>
      <c r="H44" s="346"/>
      <c r="I44" s="346"/>
      <c r="J44" s="346"/>
      <c r="K44" s="346"/>
      <c r="L44" s="346"/>
      <c r="M44" s="346"/>
      <c r="N44" s="346"/>
      <c r="O44" s="346"/>
      <c r="P44" s="346"/>
      <c r="Q44" s="346"/>
      <c r="R44" s="346"/>
      <c r="S44" s="10"/>
      <c r="T44" s="10"/>
      <c r="U44" s="10"/>
      <c r="V44" s="10"/>
      <c r="W44" s="10"/>
      <c r="X44" s="1"/>
      <c r="Y44" s="1"/>
      <c r="Z44" s="1"/>
      <c r="AA44" s="1"/>
      <c r="AB44" s="10"/>
      <c r="AC44" s="10"/>
      <c r="AD44" s="10"/>
      <c r="AE44" s="10"/>
      <c r="AF44" s="10"/>
      <c r="AG44" s="10"/>
      <c r="AH44" s="10"/>
      <c r="AI44" s="10"/>
    </row>
    <row r="45" spans="1:39" ht="12.75" customHeight="1" x14ac:dyDescent="0.2">
      <c r="A45" s="346" t="s">
        <v>137</v>
      </c>
      <c r="B45" s="346"/>
      <c r="C45" s="346"/>
      <c r="D45" s="346"/>
      <c r="E45" s="346"/>
      <c r="F45" s="346"/>
      <c r="G45" s="346"/>
      <c r="H45" s="346"/>
      <c r="I45" s="346"/>
      <c r="J45" s="346"/>
      <c r="K45" s="346"/>
      <c r="L45" s="346"/>
      <c r="M45" s="346"/>
      <c r="N45" s="346"/>
      <c r="O45" s="346"/>
      <c r="P45" s="346"/>
      <c r="Q45" s="346"/>
      <c r="R45" s="346"/>
      <c r="S45" s="10"/>
      <c r="T45" s="10"/>
      <c r="U45" s="10"/>
      <c r="V45" s="10"/>
      <c r="W45" s="10"/>
      <c r="X45" s="1"/>
      <c r="Y45" s="1"/>
      <c r="Z45" s="1"/>
      <c r="AA45" s="1"/>
      <c r="AB45" s="10"/>
      <c r="AC45" s="10"/>
      <c r="AD45" s="10"/>
      <c r="AE45" s="10"/>
      <c r="AF45" s="10"/>
      <c r="AG45" s="10"/>
      <c r="AH45" s="10"/>
      <c r="AI45" s="10"/>
    </row>
    <row r="46" spans="1:39" s="22" customFormat="1" x14ac:dyDescent="0.2">
      <c r="A46" s="348" t="s">
        <v>139</v>
      </c>
      <c r="B46" s="345"/>
      <c r="C46" s="345"/>
      <c r="D46" s="345"/>
      <c r="E46" s="125"/>
      <c r="F46" s="125"/>
      <c r="G46" s="125"/>
      <c r="H46" s="125"/>
      <c r="I46" s="125"/>
      <c r="J46" s="125"/>
      <c r="K46" s="125"/>
      <c r="L46" s="125"/>
      <c r="M46" s="125"/>
      <c r="N46" s="125"/>
      <c r="O46" s="125"/>
      <c r="P46" s="125"/>
      <c r="Q46" s="125"/>
      <c r="R46" s="125"/>
      <c r="S46" s="10"/>
      <c r="T46" s="10"/>
      <c r="U46" s="10"/>
      <c r="V46" s="10"/>
      <c r="W46" s="10"/>
      <c r="X46" s="1"/>
      <c r="Y46" s="1"/>
      <c r="Z46" s="1"/>
      <c r="AA46" s="1"/>
      <c r="AB46" s="10"/>
      <c r="AC46" s="10"/>
      <c r="AD46" s="10"/>
      <c r="AE46" s="10"/>
      <c r="AF46" s="10"/>
      <c r="AG46" s="10"/>
      <c r="AH46" s="10"/>
      <c r="AI46" s="10"/>
    </row>
    <row r="47" spans="1:39" s="22" customFormat="1" x14ac:dyDescent="0.2">
      <c r="A47" s="346" t="s">
        <v>64</v>
      </c>
      <c r="B47" s="346"/>
      <c r="C47" s="346"/>
      <c r="D47" s="346"/>
      <c r="E47" s="346"/>
      <c r="F47" s="346"/>
      <c r="G47" s="346"/>
      <c r="H47" s="346"/>
      <c r="I47" s="346"/>
      <c r="J47" s="346"/>
      <c r="K47" s="346"/>
      <c r="L47" s="346"/>
      <c r="M47" s="346"/>
      <c r="N47" s="346"/>
      <c r="O47" s="346"/>
      <c r="P47" s="346"/>
      <c r="Q47" s="346"/>
      <c r="R47" s="346"/>
      <c r="S47" s="10"/>
      <c r="T47" s="10"/>
      <c r="U47" s="10"/>
      <c r="V47" s="10"/>
      <c r="W47" s="10"/>
      <c r="X47"/>
      <c r="Y47" s="1"/>
      <c r="Z47" s="1"/>
      <c r="AA47" s="1"/>
      <c r="AB47" s="10"/>
      <c r="AC47" s="10"/>
      <c r="AD47" s="10"/>
      <c r="AE47" s="10"/>
      <c r="AF47" s="10"/>
      <c r="AG47" s="10"/>
      <c r="AH47" s="10"/>
      <c r="AI47" s="10"/>
    </row>
    <row r="48" spans="1:39" s="22" customFormat="1" x14ac:dyDescent="0.2">
      <c r="A48" s="346" t="s">
        <v>65</v>
      </c>
      <c r="B48" s="346"/>
      <c r="C48" s="346"/>
      <c r="D48" s="346"/>
      <c r="E48" s="346"/>
      <c r="F48" s="346"/>
      <c r="G48" s="346"/>
      <c r="H48" s="346"/>
      <c r="I48" s="346"/>
      <c r="J48" s="346"/>
      <c r="K48" s="346"/>
      <c r="L48" s="346"/>
      <c r="M48" s="346"/>
      <c r="N48" s="346"/>
      <c r="O48" s="346"/>
      <c r="P48" s="346"/>
      <c r="Q48" s="346"/>
      <c r="R48" s="346"/>
      <c r="X48"/>
      <c r="Y48"/>
      <c r="Z48"/>
      <c r="AA48"/>
    </row>
    <row r="49" spans="1:28" x14ac:dyDescent="0.2">
      <c r="A49" s="22"/>
      <c r="B49" s="22"/>
      <c r="C49" s="22"/>
      <c r="D49" s="22"/>
      <c r="E49" s="22"/>
      <c r="F49" s="22"/>
      <c r="G49" s="22"/>
      <c r="H49" s="22"/>
      <c r="I49" s="22"/>
      <c r="J49" s="22"/>
      <c r="K49" s="22"/>
      <c r="L49" s="22"/>
      <c r="M49" s="22"/>
      <c r="N49" s="22"/>
      <c r="O49" s="22"/>
      <c r="P49" s="22"/>
      <c r="Q49" s="22"/>
      <c r="R49" s="22"/>
      <c r="S49" s="22"/>
      <c r="T49"/>
      <c r="U49" s="22"/>
      <c r="V49" s="22"/>
      <c r="W49" s="22"/>
      <c r="X49" s="22"/>
      <c r="Y49" s="22"/>
      <c r="Z49" s="22"/>
      <c r="AA49" s="22"/>
      <c r="AB49" s="22"/>
    </row>
    <row r="50" spans="1:28" x14ac:dyDescent="0.2">
      <c r="A50" s="22"/>
      <c r="B50" s="22"/>
      <c r="C50" s="22"/>
      <c r="D50" s="22"/>
      <c r="E50" s="22"/>
      <c r="F50" s="22"/>
      <c r="G50" s="22"/>
      <c r="H50" s="22"/>
      <c r="I50" s="22"/>
      <c r="J50" s="22"/>
      <c r="K50" s="22"/>
      <c r="L50" s="22"/>
      <c r="M50" s="22"/>
      <c r="N50" s="22"/>
      <c r="O50" s="22"/>
      <c r="P50" s="22"/>
      <c r="Q50" s="22"/>
      <c r="R50" s="22"/>
      <c r="S50" s="22"/>
      <c r="T50"/>
      <c r="U50" s="22"/>
      <c r="V50" s="22"/>
      <c r="W50" s="22"/>
      <c r="X50" s="22"/>
      <c r="Y50" s="22"/>
      <c r="Z50" s="22"/>
      <c r="AA50" s="22"/>
      <c r="AB50" s="22"/>
    </row>
    <row r="51" spans="1:28" x14ac:dyDescent="0.2">
      <c r="A51" s="22"/>
      <c r="B51" s="22"/>
      <c r="C51" s="22"/>
      <c r="D51" s="22"/>
      <c r="E51" s="22"/>
      <c r="F51" s="22"/>
      <c r="G51" s="22"/>
      <c r="H51" s="22"/>
      <c r="I51" s="22"/>
      <c r="J51" s="22"/>
      <c r="K51" s="22"/>
      <c r="L51" s="22"/>
      <c r="M51" s="22"/>
      <c r="N51" s="22"/>
      <c r="O51" s="22"/>
      <c r="P51" s="22"/>
      <c r="Q51" s="22"/>
      <c r="R51" s="22"/>
      <c r="S51" s="22"/>
      <c r="T51"/>
      <c r="U51" s="22"/>
      <c r="V51" s="22"/>
      <c r="W51" s="22"/>
      <c r="X51" s="22"/>
      <c r="Y51" s="22"/>
      <c r="Z51" s="22"/>
      <c r="AA51" s="22"/>
      <c r="AB51" s="22"/>
    </row>
    <row r="52" spans="1:28" x14ac:dyDescent="0.2">
      <c r="A52" s="22"/>
      <c r="B52" s="22"/>
      <c r="C52" s="22"/>
      <c r="D52" s="22"/>
      <c r="E52" s="22"/>
      <c r="F52" s="22"/>
      <c r="G52" s="22"/>
      <c r="H52" s="22"/>
      <c r="I52" s="22"/>
      <c r="J52" s="22"/>
      <c r="K52" s="22"/>
      <c r="L52" s="22"/>
      <c r="M52" s="22"/>
      <c r="N52" s="22"/>
      <c r="O52" s="22"/>
      <c r="P52" s="22"/>
      <c r="Q52" s="22"/>
      <c r="R52" s="22"/>
      <c r="S52" s="22"/>
      <c r="T52"/>
      <c r="U52" s="22"/>
      <c r="V52" s="22"/>
      <c r="W52" s="22"/>
      <c r="X52" s="22"/>
      <c r="Y52" s="22"/>
      <c r="Z52" s="22"/>
      <c r="AA52" s="22"/>
      <c r="AB52" s="22"/>
    </row>
    <row r="53" spans="1:28" x14ac:dyDescent="0.2">
      <c r="A53" s="119"/>
      <c r="B53" s="22"/>
      <c r="C53" s="22"/>
      <c r="D53" s="22"/>
      <c r="E53" s="22"/>
      <c r="F53" s="22"/>
      <c r="G53" s="22"/>
      <c r="H53" s="22"/>
      <c r="I53" s="22"/>
      <c r="J53" s="22"/>
      <c r="K53" s="22"/>
      <c r="L53" s="22"/>
      <c r="M53" s="22"/>
      <c r="N53" s="22"/>
      <c r="O53" s="22"/>
      <c r="P53" s="22"/>
      <c r="Q53" s="22"/>
      <c r="R53" s="22"/>
      <c r="S53" s="22"/>
      <c r="T53"/>
      <c r="U53" s="22"/>
      <c r="V53" s="22"/>
      <c r="W53" s="22"/>
      <c r="X53" s="22"/>
      <c r="Y53" s="22"/>
      <c r="Z53" s="22"/>
      <c r="AA53" s="22"/>
      <c r="AB53" s="22"/>
    </row>
    <row r="54" spans="1:28" x14ac:dyDescent="0.2">
      <c r="A54" s="22"/>
      <c r="B54" s="22"/>
      <c r="C54" s="22"/>
      <c r="D54" s="22"/>
      <c r="E54" s="22"/>
      <c r="F54" s="22"/>
      <c r="G54" s="22"/>
      <c r="H54" s="22"/>
      <c r="I54" s="22"/>
      <c r="J54" s="22"/>
      <c r="K54" s="22"/>
      <c r="L54" s="22"/>
      <c r="M54" s="22"/>
      <c r="N54" s="22"/>
      <c r="O54" s="22"/>
      <c r="P54" s="22"/>
      <c r="Q54" s="22"/>
      <c r="R54" s="22"/>
      <c r="S54" s="22"/>
      <c r="T54"/>
      <c r="U54" s="22"/>
      <c r="V54" s="22"/>
      <c r="W54" s="22"/>
      <c r="X54" s="22"/>
      <c r="Y54" s="22"/>
      <c r="Z54" s="22"/>
      <c r="AA54" s="22"/>
      <c r="AB54" s="22"/>
    </row>
    <row r="55" spans="1:28" x14ac:dyDescent="0.2">
      <c r="A55" s="22"/>
      <c r="B55" s="22"/>
      <c r="C55" s="22"/>
      <c r="D55" s="22"/>
      <c r="E55" s="22"/>
      <c r="F55" s="22"/>
      <c r="G55" s="22"/>
      <c r="H55" s="22"/>
      <c r="I55" s="22"/>
      <c r="J55" s="22"/>
      <c r="K55" s="22"/>
      <c r="L55" s="22"/>
      <c r="M55" s="22"/>
      <c r="N55" s="22"/>
      <c r="O55" s="22"/>
      <c r="P55" s="22"/>
      <c r="Q55" s="22"/>
      <c r="R55" s="22"/>
      <c r="S55" s="22"/>
      <c r="T55"/>
      <c r="U55" s="22"/>
      <c r="V55" s="22"/>
      <c r="W55" s="22"/>
      <c r="X55" s="22"/>
      <c r="Y55" s="22"/>
      <c r="Z55" s="22"/>
      <c r="AA55" s="22"/>
      <c r="AB55" s="22"/>
    </row>
    <row r="56" spans="1:28" x14ac:dyDescent="0.2">
      <c r="A56" s="22"/>
      <c r="B56" s="22"/>
      <c r="C56" s="22"/>
      <c r="D56" s="22"/>
      <c r="E56" s="22"/>
      <c r="F56" s="22"/>
      <c r="G56" s="22"/>
      <c r="H56" s="22"/>
      <c r="I56" s="22"/>
      <c r="J56" s="22"/>
      <c r="K56" s="22"/>
      <c r="L56" s="22"/>
      <c r="M56" s="22"/>
      <c r="N56" s="22"/>
      <c r="O56" s="22"/>
      <c r="P56" s="22"/>
      <c r="Q56" s="22"/>
      <c r="R56" s="22"/>
      <c r="S56" s="22"/>
      <c r="T56"/>
      <c r="U56" s="22"/>
      <c r="V56" s="22"/>
      <c r="W56" s="22"/>
      <c r="X56" s="22"/>
      <c r="Y56" s="22"/>
      <c r="Z56" s="22"/>
      <c r="AA56" s="22"/>
      <c r="AB56" s="22"/>
    </row>
    <row r="57" spans="1:28" x14ac:dyDescent="0.2">
      <c r="A57" s="22"/>
      <c r="B57" s="22"/>
      <c r="C57" s="22"/>
      <c r="D57" s="22"/>
      <c r="E57" s="22"/>
      <c r="F57" s="22"/>
      <c r="G57" s="22"/>
      <c r="H57" s="22"/>
      <c r="I57" s="22"/>
      <c r="J57" s="22"/>
      <c r="K57" s="22"/>
      <c r="L57" s="22"/>
      <c r="M57" s="22"/>
      <c r="N57" s="22"/>
      <c r="O57" s="22"/>
      <c r="P57" s="22"/>
      <c r="Q57" s="22"/>
      <c r="R57" s="22"/>
      <c r="S57" s="22"/>
      <c r="T57"/>
      <c r="U57" s="22"/>
      <c r="V57" s="22"/>
      <c r="W57" s="22"/>
      <c r="X57" s="22"/>
      <c r="Y57" s="22"/>
      <c r="Z57" s="22"/>
      <c r="AA57" s="22"/>
      <c r="AB57" s="22"/>
    </row>
    <row r="58" spans="1:28" x14ac:dyDescent="0.2">
      <c r="A58" s="22"/>
      <c r="B58" s="22"/>
      <c r="C58" s="22"/>
      <c r="D58" s="22"/>
      <c r="E58" s="22"/>
      <c r="F58" s="22"/>
      <c r="G58" s="22"/>
      <c r="H58" s="22"/>
      <c r="I58" s="22"/>
      <c r="J58" s="22"/>
      <c r="K58" s="22"/>
      <c r="L58" s="22"/>
      <c r="M58" s="22"/>
      <c r="N58" s="22"/>
      <c r="O58" s="22"/>
      <c r="P58" s="22"/>
      <c r="Q58" s="22"/>
      <c r="R58" s="22"/>
      <c r="S58" s="22"/>
      <c r="T58"/>
      <c r="U58" s="22"/>
      <c r="V58" s="22"/>
      <c r="W58" s="22"/>
      <c r="X58" s="22"/>
      <c r="Y58" s="22"/>
      <c r="Z58" s="22"/>
      <c r="AA58" s="22"/>
      <c r="AB58" s="22"/>
    </row>
    <row r="59" spans="1:28" x14ac:dyDescent="0.2">
      <c r="A59" s="22"/>
      <c r="B59" s="22"/>
      <c r="C59" s="22"/>
      <c r="D59" s="22"/>
      <c r="E59" s="22"/>
      <c r="F59" s="22"/>
      <c r="G59" s="22"/>
      <c r="H59" s="22"/>
      <c r="I59" s="22"/>
      <c r="J59" s="22"/>
      <c r="K59" s="22"/>
      <c r="L59" s="22"/>
      <c r="M59" s="22"/>
      <c r="N59" s="22"/>
      <c r="O59" s="22"/>
      <c r="P59" s="22"/>
      <c r="Q59" s="22"/>
      <c r="R59" s="22"/>
      <c r="S59" s="22"/>
      <c r="T59"/>
      <c r="U59" s="22"/>
      <c r="V59" s="22"/>
      <c r="W59" s="22"/>
      <c r="X59" s="22"/>
      <c r="Y59" s="22"/>
      <c r="Z59" s="22"/>
      <c r="AA59" s="22"/>
      <c r="AB59" s="22"/>
    </row>
    <row r="60" spans="1:28" x14ac:dyDescent="0.2">
      <c r="A60" s="22"/>
      <c r="B60" s="22"/>
      <c r="C60" s="22"/>
      <c r="D60" s="22"/>
      <c r="E60" s="22"/>
      <c r="F60" s="22"/>
      <c r="G60" s="22"/>
      <c r="H60" s="22"/>
      <c r="I60" s="22"/>
      <c r="J60" s="22"/>
      <c r="K60" s="22"/>
      <c r="L60" s="22"/>
      <c r="M60" s="22"/>
      <c r="N60" s="22"/>
      <c r="O60" s="22"/>
      <c r="P60" s="22"/>
      <c r="Q60" s="22"/>
      <c r="R60" s="22"/>
      <c r="S60" s="22"/>
      <c r="T60"/>
      <c r="U60" s="22"/>
      <c r="V60" s="22"/>
      <c r="W60" s="22"/>
      <c r="X60" s="22"/>
      <c r="Y60" s="22"/>
      <c r="Z60" s="22"/>
      <c r="AA60" s="22"/>
      <c r="AB60" s="22"/>
    </row>
    <row r="101" spans="1:1" x14ac:dyDescent="0.2">
      <c r="A101" s="130" t="s">
        <v>72</v>
      </c>
    </row>
  </sheetData>
  <mergeCells count="27">
    <mergeCell ref="A48:R48"/>
    <mergeCell ref="A40:R42"/>
    <mergeCell ref="A43:R44"/>
    <mergeCell ref="A45:R45"/>
    <mergeCell ref="A47:R47"/>
    <mergeCell ref="A46:D46"/>
    <mergeCell ref="A39:R39"/>
    <mergeCell ref="B16:B17"/>
    <mergeCell ref="C16:C17"/>
    <mergeCell ref="A12:R12"/>
    <mergeCell ref="A13:R13"/>
    <mergeCell ref="C14:K14"/>
    <mergeCell ref="D16:D17"/>
    <mergeCell ref="F16:F17"/>
    <mergeCell ref="G16:G17"/>
    <mergeCell ref="H16:H17"/>
    <mergeCell ref="E16:E17"/>
    <mergeCell ref="I16:I17"/>
    <mergeCell ref="M16:M17"/>
    <mergeCell ref="A4:R5"/>
    <mergeCell ref="A1:R1"/>
    <mergeCell ref="A2:R3"/>
    <mergeCell ref="J16:J17"/>
    <mergeCell ref="K16:K17"/>
    <mergeCell ref="L16:L17"/>
    <mergeCell ref="A6:R8"/>
    <mergeCell ref="A9:R11"/>
  </mergeCells>
  <phoneticPr fontId="3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5"/>
  <sheetViews>
    <sheetView workbookViewId="0">
      <selection activeCell="B3" sqref="B3"/>
    </sheetView>
  </sheetViews>
  <sheetFormatPr defaultRowHeight="12.75" x14ac:dyDescent="0.2"/>
  <cols>
    <col min="2" max="4" width="13.5703125" style="3" customWidth="1"/>
  </cols>
  <sheetData>
    <row r="2" spans="2:4" x14ac:dyDescent="0.2">
      <c r="B2" s="197" t="s">
        <v>100</v>
      </c>
      <c r="C2" s="197" t="s">
        <v>101</v>
      </c>
      <c r="D2" s="197" t="s">
        <v>102</v>
      </c>
    </row>
    <row r="3" spans="2:4" x14ac:dyDescent="0.2">
      <c r="B3" s="195">
        <v>0.33333333333333331</v>
      </c>
      <c r="C3" s="195">
        <v>0.33333333333333331</v>
      </c>
      <c r="D3" s="196">
        <v>0</v>
      </c>
    </row>
    <row r="4" spans="2:4" x14ac:dyDescent="0.2">
      <c r="B4" s="195">
        <v>0.33402777777777781</v>
      </c>
      <c r="C4" s="195">
        <v>0.33333333333333331</v>
      </c>
      <c r="D4" s="196">
        <v>0</v>
      </c>
    </row>
    <row r="5" spans="2:4" x14ac:dyDescent="0.2">
      <c r="B5" s="195">
        <v>0.3347222222222222</v>
      </c>
      <c r="C5" s="195">
        <v>0.33333333333333331</v>
      </c>
      <c r="D5" s="196">
        <v>0</v>
      </c>
    </row>
    <row r="6" spans="2:4" x14ac:dyDescent="0.2">
      <c r="B6" s="195">
        <v>0.3354166666666667</v>
      </c>
      <c r="C6" s="195">
        <v>0.33333333333333331</v>
      </c>
      <c r="D6" s="196">
        <v>0</v>
      </c>
    </row>
    <row r="7" spans="2:4" x14ac:dyDescent="0.2">
      <c r="B7" s="195">
        <v>0.33611111111111108</v>
      </c>
      <c r="C7" s="195">
        <v>0.33333333333333331</v>
      </c>
      <c r="D7" s="196">
        <v>0</v>
      </c>
    </row>
    <row r="8" spans="2:4" x14ac:dyDescent="0.2">
      <c r="B8" s="195">
        <v>0.33680555555555558</v>
      </c>
      <c r="C8" s="195">
        <v>0.33333333333333331</v>
      </c>
      <c r="D8" s="196">
        <v>0</v>
      </c>
    </row>
    <row r="9" spans="2:4" x14ac:dyDescent="0.2">
      <c r="B9" s="195">
        <v>0.33749999999999997</v>
      </c>
      <c r="C9" s="195">
        <v>0.33333333333333331</v>
      </c>
      <c r="D9" s="196">
        <v>0</v>
      </c>
    </row>
    <row r="10" spans="2:4" x14ac:dyDescent="0.2">
      <c r="B10" s="195">
        <v>0.33819444444444446</v>
      </c>
      <c r="C10" s="195">
        <v>0.33333333333333331</v>
      </c>
      <c r="D10" s="196">
        <v>0</v>
      </c>
    </row>
    <row r="11" spans="2:4" x14ac:dyDescent="0.2">
      <c r="B11" s="195">
        <v>0.33888888888888885</v>
      </c>
      <c r="C11" s="195">
        <v>0.34375</v>
      </c>
      <c r="D11" s="3">
        <v>0.25</v>
      </c>
    </row>
    <row r="12" spans="2:4" x14ac:dyDescent="0.2">
      <c r="B12" s="195">
        <v>0.33958333333333335</v>
      </c>
      <c r="C12" s="195">
        <v>0.34375</v>
      </c>
      <c r="D12" s="3">
        <v>0.25</v>
      </c>
    </row>
    <row r="13" spans="2:4" x14ac:dyDescent="0.2">
      <c r="B13" s="195">
        <v>0.34027777777777773</v>
      </c>
      <c r="C13" s="195">
        <v>0.34375</v>
      </c>
      <c r="D13" s="3">
        <v>0.25</v>
      </c>
    </row>
    <row r="14" spans="2:4" x14ac:dyDescent="0.2">
      <c r="B14" s="195">
        <v>0.34097222222222223</v>
      </c>
      <c r="C14" s="195">
        <v>0.34375</v>
      </c>
      <c r="D14" s="3">
        <v>0.25</v>
      </c>
    </row>
    <row r="15" spans="2:4" x14ac:dyDescent="0.2">
      <c r="B15" s="195">
        <v>0.34166666666666662</v>
      </c>
      <c r="C15" s="195">
        <v>0.34375</v>
      </c>
      <c r="D15" s="3">
        <v>0.25</v>
      </c>
    </row>
    <row r="16" spans="2:4" x14ac:dyDescent="0.2">
      <c r="B16" s="195">
        <v>0.34236111111111112</v>
      </c>
      <c r="C16" s="195">
        <v>0.34375</v>
      </c>
      <c r="D16" s="3">
        <v>0.25</v>
      </c>
    </row>
    <row r="17" spans="2:4" x14ac:dyDescent="0.2">
      <c r="B17" s="195">
        <v>0.3430555555555555</v>
      </c>
      <c r="C17" s="195">
        <v>0.34375</v>
      </c>
      <c r="D17" s="3">
        <v>0.25</v>
      </c>
    </row>
    <row r="18" spans="2:4" x14ac:dyDescent="0.2">
      <c r="B18" s="195">
        <v>0.34375</v>
      </c>
      <c r="C18" s="195">
        <v>0.34375</v>
      </c>
      <c r="D18" s="3">
        <v>0.25</v>
      </c>
    </row>
    <row r="19" spans="2:4" x14ac:dyDescent="0.2">
      <c r="B19" s="195">
        <v>0.3444444444444445</v>
      </c>
      <c r="C19" s="195">
        <v>0.34375</v>
      </c>
      <c r="D19" s="3">
        <v>0.25</v>
      </c>
    </row>
    <row r="20" spans="2:4" x14ac:dyDescent="0.2">
      <c r="B20" s="195">
        <v>0.34513888888888888</v>
      </c>
      <c r="C20" s="195">
        <v>0.34375</v>
      </c>
      <c r="D20" s="3">
        <v>0.25</v>
      </c>
    </row>
    <row r="21" spans="2:4" x14ac:dyDescent="0.2">
      <c r="B21" s="195">
        <v>0.34583333333333338</v>
      </c>
      <c r="C21" s="195">
        <v>0.34375</v>
      </c>
      <c r="D21" s="3">
        <v>0.25</v>
      </c>
    </row>
    <row r="22" spans="2:4" x14ac:dyDescent="0.2">
      <c r="B22" s="195">
        <v>0.34652777777777777</v>
      </c>
      <c r="C22" s="195">
        <v>0.34375</v>
      </c>
      <c r="D22" s="3">
        <v>0.25</v>
      </c>
    </row>
    <row r="23" spans="2:4" x14ac:dyDescent="0.2">
      <c r="B23" s="195">
        <v>0.34722222222222227</v>
      </c>
      <c r="C23" s="195">
        <v>0.34375</v>
      </c>
      <c r="D23" s="3">
        <v>0.25</v>
      </c>
    </row>
    <row r="24" spans="2:4" x14ac:dyDescent="0.2">
      <c r="B24" s="195">
        <v>0.34791666666666665</v>
      </c>
      <c r="C24" s="195">
        <v>0.34375</v>
      </c>
      <c r="D24" s="3">
        <v>0.25</v>
      </c>
    </row>
    <row r="25" spans="2:4" x14ac:dyDescent="0.2">
      <c r="B25" s="195">
        <v>0.34861111111111115</v>
      </c>
      <c r="C25" s="195">
        <v>0.34375</v>
      </c>
      <c r="D25" s="3">
        <v>0.25</v>
      </c>
    </row>
    <row r="26" spans="2:4" x14ac:dyDescent="0.2">
      <c r="B26" s="195">
        <v>0.34930555555555554</v>
      </c>
      <c r="C26" s="195">
        <v>0.35416666666666669</v>
      </c>
      <c r="D26" s="196">
        <v>0.5</v>
      </c>
    </row>
    <row r="27" spans="2:4" x14ac:dyDescent="0.2">
      <c r="B27" s="195">
        <v>0.35000000000000003</v>
      </c>
      <c r="C27" s="195">
        <v>0.35416666666666669</v>
      </c>
      <c r="D27" s="196">
        <v>0.5</v>
      </c>
    </row>
    <row r="28" spans="2:4" x14ac:dyDescent="0.2">
      <c r="B28" s="195">
        <v>0.35069444444444442</v>
      </c>
      <c r="C28" s="195">
        <v>0.35416666666666669</v>
      </c>
      <c r="D28" s="196">
        <v>0.5</v>
      </c>
    </row>
    <row r="29" spans="2:4" x14ac:dyDescent="0.2">
      <c r="B29" s="195">
        <v>0.35138888888888892</v>
      </c>
      <c r="C29" s="195">
        <v>0.35416666666666669</v>
      </c>
      <c r="D29" s="196">
        <v>0.5</v>
      </c>
    </row>
    <row r="30" spans="2:4" x14ac:dyDescent="0.2">
      <c r="B30" s="195">
        <v>0.3520833333333333</v>
      </c>
      <c r="C30" s="195">
        <v>0.35416666666666669</v>
      </c>
      <c r="D30" s="196">
        <v>0.5</v>
      </c>
    </row>
    <row r="31" spans="2:4" x14ac:dyDescent="0.2">
      <c r="B31" s="195">
        <v>0.3527777777777778</v>
      </c>
      <c r="C31" s="195">
        <v>0.35416666666666669</v>
      </c>
      <c r="D31" s="196">
        <v>0.5</v>
      </c>
    </row>
    <row r="32" spans="2:4" x14ac:dyDescent="0.2">
      <c r="B32" s="195">
        <v>0.35347222222222219</v>
      </c>
      <c r="C32" s="195">
        <v>0.35416666666666669</v>
      </c>
      <c r="D32" s="196">
        <v>0.5</v>
      </c>
    </row>
    <row r="33" spans="2:4" x14ac:dyDescent="0.2">
      <c r="B33" s="195">
        <v>0.35416666666666669</v>
      </c>
      <c r="C33" s="195">
        <v>0.35416666666666669</v>
      </c>
      <c r="D33" s="196">
        <v>0.5</v>
      </c>
    </row>
    <row r="34" spans="2:4" x14ac:dyDescent="0.2">
      <c r="B34" s="195">
        <v>0.35486111111111113</v>
      </c>
      <c r="C34" s="195">
        <v>0.35416666666666669</v>
      </c>
      <c r="D34" s="196">
        <v>0.5</v>
      </c>
    </row>
    <row r="35" spans="2:4" x14ac:dyDescent="0.2">
      <c r="B35" s="195">
        <v>0.35555555555555557</v>
      </c>
      <c r="C35" s="195">
        <v>0.35416666666666669</v>
      </c>
      <c r="D35" s="196">
        <v>0.5</v>
      </c>
    </row>
    <row r="36" spans="2:4" x14ac:dyDescent="0.2">
      <c r="B36" s="195">
        <v>0.35625000000000001</v>
      </c>
      <c r="C36" s="195">
        <v>0.35416666666666669</v>
      </c>
      <c r="D36" s="196">
        <v>0.5</v>
      </c>
    </row>
    <row r="37" spans="2:4" x14ac:dyDescent="0.2">
      <c r="B37" s="195">
        <v>0.35694444444444445</v>
      </c>
      <c r="C37" s="195">
        <v>0.35416666666666669</v>
      </c>
      <c r="D37" s="196">
        <v>0.5</v>
      </c>
    </row>
    <row r="38" spans="2:4" x14ac:dyDescent="0.2">
      <c r="B38" s="195">
        <v>0.3576388888888889</v>
      </c>
      <c r="C38" s="195">
        <v>0.35416666666666669</v>
      </c>
      <c r="D38" s="196">
        <v>0.5</v>
      </c>
    </row>
    <row r="39" spans="2:4" x14ac:dyDescent="0.2">
      <c r="B39" s="195">
        <v>0.35833333333333334</v>
      </c>
      <c r="C39" s="195">
        <v>0.35416666666666669</v>
      </c>
      <c r="D39" s="196">
        <v>0.5</v>
      </c>
    </row>
    <row r="40" spans="2:4" x14ac:dyDescent="0.2">
      <c r="B40" s="195">
        <v>0.35902777777777778</v>
      </c>
      <c r="C40" s="195">
        <v>0.35416666666666669</v>
      </c>
      <c r="D40" s="196">
        <v>0.5</v>
      </c>
    </row>
    <row r="41" spans="2:4" x14ac:dyDescent="0.2">
      <c r="B41" s="195">
        <v>0.35972222222222222</v>
      </c>
      <c r="C41" s="195">
        <v>0.36458333333333331</v>
      </c>
      <c r="D41" s="3">
        <v>0.75</v>
      </c>
    </row>
    <row r="42" spans="2:4" x14ac:dyDescent="0.2">
      <c r="B42" s="195">
        <v>0.36041666666666666</v>
      </c>
      <c r="C42" s="195">
        <v>0.36458333333333331</v>
      </c>
      <c r="D42" s="3">
        <v>0.75</v>
      </c>
    </row>
    <row r="43" spans="2:4" x14ac:dyDescent="0.2">
      <c r="B43" s="195">
        <v>0.3611111111111111</v>
      </c>
      <c r="C43" s="195">
        <v>0.36458333333333331</v>
      </c>
      <c r="D43" s="3">
        <v>0.75</v>
      </c>
    </row>
    <row r="44" spans="2:4" x14ac:dyDescent="0.2">
      <c r="B44" s="195">
        <v>0.36180555555555555</v>
      </c>
      <c r="C44" s="195">
        <v>0.36458333333333331</v>
      </c>
      <c r="D44" s="3">
        <v>0.75</v>
      </c>
    </row>
    <row r="45" spans="2:4" x14ac:dyDescent="0.2">
      <c r="B45" s="195">
        <v>0.36249999999999999</v>
      </c>
      <c r="C45" s="195">
        <v>0.36458333333333331</v>
      </c>
      <c r="D45" s="3">
        <v>0.75</v>
      </c>
    </row>
    <row r="46" spans="2:4" x14ac:dyDescent="0.2">
      <c r="B46" s="195">
        <v>0.36319444444444443</v>
      </c>
      <c r="C46" s="195">
        <v>0.36458333333333331</v>
      </c>
      <c r="D46" s="3">
        <v>0.75</v>
      </c>
    </row>
    <row r="47" spans="2:4" x14ac:dyDescent="0.2">
      <c r="B47" s="195">
        <v>0.36388888888888887</v>
      </c>
      <c r="C47" s="195">
        <v>0.36458333333333331</v>
      </c>
      <c r="D47" s="3">
        <v>0.75</v>
      </c>
    </row>
    <row r="48" spans="2:4" x14ac:dyDescent="0.2">
      <c r="B48" s="195">
        <v>0.36458333333333331</v>
      </c>
      <c r="C48" s="195">
        <v>0.36458333333333331</v>
      </c>
      <c r="D48" s="3">
        <v>0.75</v>
      </c>
    </row>
    <row r="49" spans="2:4" x14ac:dyDescent="0.2">
      <c r="B49" s="195">
        <v>0.36527777777777781</v>
      </c>
      <c r="C49" s="195">
        <v>0.36458333333333331</v>
      </c>
      <c r="D49" s="3">
        <v>0.75</v>
      </c>
    </row>
    <row r="50" spans="2:4" x14ac:dyDescent="0.2">
      <c r="B50" s="195">
        <v>0.3659722222222222</v>
      </c>
      <c r="C50" s="195">
        <v>0.36458333333333331</v>
      </c>
      <c r="D50" s="3">
        <v>0.75</v>
      </c>
    </row>
    <row r="51" spans="2:4" x14ac:dyDescent="0.2">
      <c r="B51" s="195">
        <v>0.3666666666666667</v>
      </c>
      <c r="C51" s="195">
        <v>0.36458333333333331</v>
      </c>
      <c r="D51" s="3">
        <v>0.75</v>
      </c>
    </row>
    <row r="52" spans="2:4" x14ac:dyDescent="0.2">
      <c r="B52" s="195">
        <v>0.36736111111111108</v>
      </c>
      <c r="C52" s="195">
        <v>0.36458333333333331</v>
      </c>
      <c r="D52" s="3">
        <v>0.75</v>
      </c>
    </row>
    <row r="53" spans="2:4" x14ac:dyDescent="0.2">
      <c r="B53" s="195">
        <v>0.36805555555555558</v>
      </c>
      <c r="C53" s="195">
        <v>0.36458333333333331</v>
      </c>
      <c r="D53" s="3">
        <v>0.75</v>
      </c>
    </row>
    <row r="54" spans="2:4" x14ac:dyDescent="0.2">
      <c r="B54" s="195">
        <v>0.36874999999999997</v>
      </c>
      <c r="C54" s="195">
        <v>0.36458333333333331</v>
      </c>
      <c r="D54" s="3">
        <v>0.75</v>
      </c>
    </row>
    <row r="55" spans="2:4" x14ac:dyDescent="0.2">
      <c r="B55" s="195">
        <v>0.36944444444444446</v>
      </c>
      <c r="C55" s="195">
        <v>0.36458333333333331</v>
      </c>
      <c r="D55" s="3">
        <v>0.75</v>
      </c>
    </row>
    <row r="56" spans="2:4" x14ac:dyDescent="0.2">
      <c r="B56" s="195">
        <v>0.37013888888888885</v>
      </c>
      <c r="C56" s="195">
        <v>0.375</v>
      </c>
      <c r="D56" s="196">
        <v>1</v>
      </c>
    </row>
    <row r="57" spans="2:4" x14ac:dyDescent="0.2">
      <c r="B57" s="195">
        <v>0.37083333333333335</v>
      </c>
      <c r="C57" s="195">
        <v>0.375</v>
      </c>
      <c r="D57" s="196">
        <v>1</v>
      </c>
    </row>
    <row r="58" spans="2:4" x14ac:dyDescent="0.2">
      <c r="B58" s="195">
        <v>0.37152777777777773</v>
      </c>
      <c r="C58" s="195">
        <v>0.375</v>
      </c>
      <c r="D58" s="196">
        <v>1</v>
      </c>
    </row>
    <row r="59" spans="2:4" x14ac:dyDescent="0.2">
      <c r="B59" s="195">
        <v>0.37222222222222223</v>
      </c>
      <c r="C59" s="195">
        <v>0.375</v>
      </c>
      <c r="D59" s="196">
        <v>1</v>
      </c>
    </row>
    <row r="60" spans="2:4" x14ac:dyDescent="0.2">
      <c r="B60" s="195">
        <v>0.37291666666666662</v>
      </c>
      <c r="C60" s="195">
        <v>0.375</v>
      </c>
      <c r="D60" s="196">
        <v>1</v>
      </c>
    </row>
    <row r="61" spans="2:4" x14ac:dyDescent="0.2">
      <c r="B61" s="195">
        <v>0.37361111111111112</v>
      </c>
      <c r="C61" s="195">
        <v>0.375</v>
      </c>
      <c r="D61" s="196">
        <v>1</v>
      </c>
    </row>
    <row r="62" spans="2:4" x14ac:dyDescent="0.2">
      <c r="B62" s="195">
        <v>0.3743055555555555</v>
      </c>
      <c r="C62" s="195">
        <v>0.375</v>
      </c>
      <c r="D62" s="196">
        <v>1</v>
      </c>
    </row>
    <row r="63" spans="2:4" x14ac:dyDescent="0.2">
      <c r="B63" s="195">
        <v>0.375</v>
      </c>
      <c r="C63" s="195">
        <v>0.375</v>
      </c>
      <c r="D63" s="196">
        <v>1</v>
      </c>
    </row>
    <row r="64" spans="2:4" x14ac:dyDescent="0.2">
      <c r="B64" s="195">
        <v>0.3756944444444445</v>
      </c>
      <c r="C64" s="195">
        <v>0.375</v>
      </c>
      <c r="D64" s="196">
        <v>1</v>
      </c>
    </row>
    <row r="65" spans="2:4" x14ac:dyDescent="0.2">
      <c r="B65" s="195">
        <v>0.37638888888888888</v>
      </c>
      <c r="C65" s="195">
        <v>0.375</v>
      </c>
      <c r="D65" s="19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Original</vt:lpstr>
      <vt:lpstr>Revised</vt:lpstr>
      <vt:lpstr>Calendar</vt:lpstr>
      <vt:lpstr>Legal Holidays</vt:lpstr>
      <vt:lpstr>HELP</vt:lpstr>
      <vt:lpstr>Sheet1</vt:lpstr>
      <vt:lpstr>Calendar!Print_Area</vt:lpstr>
      <vt:lpstr>'Legal Holidays'!Print_Area</vt:lpstr>
      <vt:lpstr>Original!Print_Area</vt:lpstr>
      <vt:lpstr>Revised!Print_Area</vt:lpstr>
      <vt:lpstr>Original!TABLE</vt:lpstr>
    </vt:vector>
  </TitlesOfParts>
  <Company>University of Wisconsin-La Crosse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Ann Kuester</dc:creator>
  <cp:lastModifiedBy>Megan Stauffacher</cp:lastModifiedBy>
  <cp:lastPrinted>2016-12-29T20:50:50Z</cp:lastPrinted>
  <dcterms:created xsi:type="dcterms:W3CDTF">2000-07-12T23:00:11Z</dcterms:created>
  <dcterms:modified xsi:type="dcterms:W3CDTF">2018-01-04T15:02:01Z</dcterms:modified>
</cp:coreProperties>
</file>