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udgetFinBudget\Kristin\Auxiliary\Auxiliary Chargeback\Seg Fee Summary Chart\Rate Chart\"/>
    </mc:Choice>
  </mc:AlternateContent>
  <bookViews>
    <workbookView xWindow="600" yWindow="312" windowWidth="19440" windowHeight="8952"/>
  </bookViews>
  <sheets>
    <sheet name="Allocable vs Non-Allocable  " sheetId="1" r:id="rId1"/>
  </sheets>
  <calcPr calcId="152511"/>
</workbook>
</file>

<file path=xl/calcChain.xml><?xml version="1.0" encoding="utf-8"?>
<calcChain xmlns="http://schemas.openxmlformats.org/spreadsheetml/2006/main">
  <c r="H8" i="1" l="1"/>
  <c r="H31" i="1"/>
  <c r="H29" i="1"/>
  <c r="H27" i="1"/>
  <c r="H26" i="1"/>
  <c r="H16" i="1"/>
  <c r="H17" i="1"/>
  <c r="H18" i="1"/>
  <c r="H19" i="1"/>
  <c r="H20" i="1"/>
  <c r="H21" i="1"/>
  <c r="H22" i="1"/>
  <c r="H23" i="1"/>
  <c r="H24" i="1"/>
  <c r="H25" i="1"/>
  <c r="H15" i="1"/>
  <c r="H12" i="1"/>
  <c r="H9" i="1"/>
  <c r="H10" i="1"/>
  <c r="H11" i="1"/>
  <c r="F29" i="1"/>
  <c r="G29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15" i="1"/>
  <c r="G15" i="1" s="1"/>
  <c r="F9" i="1"/>
  <c r="G9" i="1" s="1"/>
  <c r="F10" i="1"/>
  <c r="G10" i="1" s="1"/>
  <c r="F11" i="1"/>
  <c r="G11" i="1" s="1"/>
  <c r="C8" i="1" l="1"/>
  <c r="F8" i="1" l="1"/>
  <c r="G8" i="1" s="1"/>
  <c r="D19" i="1"/>
  <c r="E19" i="1" s="1"/>
  <c r="B8" i="1"/>
  <c r="B12" i="1" s="1"/>
  <c r="B27" i="1" s="1"/>
  <c r="B31" i="1" s="1"/>
  <c r="D9" i="1"/>
  <c r="E9" i="1"/>
  <c r="B26" i="1"/>
  <c r="C12" i="1" l="1"/>
  <c r="D25" i="1"/>
  <c r="D24" i="1"/>
  <c r="D23" i="1"/>
  <c r="D22" i="1"/>
  <c r="D21" i="1"/>
  <c r="D20" i="1"/>
  <c r="D18" i="1"/>
  <c r="D17" i="1"/>
  <c r="F12" i="1" l="1"/>
  <c r="G12" i="1" s="1"/>
  <c r="E23" i="1"/>
  <c r="D29" i="1" l="1"/>
  <c r="E29" i="1" s="1"/>
  <c r="E25" i="1"/>
  <c r="E24" i="1"/>
  <c r="E22" i="1"/>
  <c r="E21" i="1"/>
  <c r="E20" i="1"/>
  <c r="E18" i="1"/>
  <c r="E17" i="1"/>
  <c r="C26" i="1"/>
  <c r="D11" i="1"/>
  <c r="E11" i="1" s="1"/>
  <c r="D10" i="1"/>
  <c r="E10" i="1" s="1"/>
  <c r="D8" i="1"/>
  <c r="F26" i="1" l="1"/>
  <c r="G26" i="1" s="1"/>
  <c r="C27" i="1"/>
  <c r="D12" i="1"/>
  <c r="D26" i="1"/>
  <c r="E26" i="1" s="1"/>
  <c r="D16" i="1"/>
  <c r="E16" i="1" s="1"/>
  <c r="E8" i="1"/>
  <c r="D15" i="1"/>
  <c r="E15" i="1" s="1"/>
  <c r="E12" i="1" l="1"/>
  <c r="D27" i="1"/>
  <c r="D31" i="1" s="1"/>
  <c r="C31" i="1"/>
  <c r="F27" i="1"/>
  <c r="G27" i="1" s="1"/>
  <c r="E31" i="1"/>
  <c r="F31" i="1" l="1"/>
  <c r="G31" i="1" s="1"/>
</calcChain>
</file>

<file path=xl/sharedStrings.xml><?xml version="1.0" encoding="utf-8"?>
<sst xmlns="http://schemas.openxmlformats.org/spreadsheetml/2006/main" count="37" uniqueCount="35">
  <si>
    <t>Allocable vs. Non-Allocable Segregated Fees</t>
  </si>
  <si>
    <t>Increase</t>
  </si>
  <si>
    <t>% Change</t>
  </si>
  <si>
    <t xml:space="preserve">   Organized Activities</t>
  </si>
  <si>
    <t xml:space="preserve">   Recreational Sports</t>
  </si>
  <si>
    <t xml:space="preserve">   Intercollegiate Athletics</t>
  </si>
  <si>
    <t xml:space="preserve">   Union Center</t>
  </si>
  <si>
    <t xml:space="preserve">   Stadium Sports Complex</t>
  </si>
  <si>
    <t xml:space="preserve">   Recreational Eagle Center</t>
  </si>
  <si>
    <t xml:space="preserve">   Child Care</t>
  </si>
  <si>
    <t>Environmental Sustainability</t>
  </si>
  <si>
    <t xml:space="preserve">   Municipal Services</t>
  </si>
  <si>
    <t>Textbook Rental</t>
  </si>
  <si>
    <t>University of Wisconsin-La Crosse</t>
  </si>
  <si>
    <t>Allocable Segregated Fees:</t>
  </si>
  <si>
    <t>Non-Allocable Segregated Fees:</t>
  </si>
  <si>
    <t>Total Non-Allocable Fees:</t>
  </si>
  <si>
    <t>Total Allocable Fees:</t>
  </si>
  <si>
    <t>2014-15</t>
  </si>
  <si>
    <t>Transit</t>
  </si>
  <si>
    <t>2015-16</t>
  </si>
  <si>
    <t xml:space="preserve"> Fieldhouse</t>
  </si>
  <si>
    <t>Counseling Center</t>
  </si>
  <si>
    <t>Health Center</t>
  </si>
  <si>
    <t>Fall/Spring</t>
  </si>
  <si>
    <t>Total Segregated Fees</t>
  </si>
  <si>
    <t xml:space="preserve">Total Seg + Textbook </t>
  </si>
  <si>
    <t>Summer</t>
  </si>
  <si>
    <t>Annual Fee</t>
  </si>
  <si>
    <t>Per Term</t>
  </si>
  <si>
    <t>J Term/ Credit</t>
  </si>
  <si>
    <t>Notes:</t>
  </si>
  <si>
    <t xml:space="preserve">1. Fall/Spring rates are calculated by dividing annual rate by two. </t>
  </si>
  <si>
    <t xml:space="preserve">2. Summer rates are calculated by dividing fall rate by two. </t>
  </si>
  <si>
    <t xml:space="preserve">3. J Term per credit rates are calculated by dividing Fall rate by two and then by seven credits.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</si>
</sst>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7" x14ac:knownFonts="1">
    <font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62">
    <xf numFmtId="0" fontId="0" fillId="0" borderId="0" xfId="0"/>
    <xf numFmtId="0" fontId="2" fillId="0" borderId="0" xfId="0" applyFont="1"/>
    <xf numFmtId="10" fontId="2" fillId="0" borderId="0" xfId="0" applyNumberFormat="1" applyFont="1"/>
    <xf numFmtId="164" fontId="2" fillId="0" borderId="3" xfId="0" applyNumberFormat="1" applyFont="1" applyBorder="1"/>
    <xf numFmtId="0" fontId="2" fillId="0" borderId="5" xfId="0" applyFont="1" applyBorder="1"/>
    <xf numFmtId="164" fontId="1" fillId="0" borderId="3" xfId="0" applyNumberFormat="1" applyFont="1" applyBorder="1"/>
    <xf numFmtId="10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0" fontId="1" fillId="0" borderId="4" xfId="0" applyNumberFormat="1" applyFont="1" applyBorder="1" applyAlignment="1">
      <alignment horizontal="center"/>
    </xf>
    <xf numFmtId="10" fontId="2" fillId="0" borderId="4" xfId="0" applyNumberFormat="1" applyFont="1" applyFill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164" fontId="2" fillId="0" borderId="0" xfId="0" applyNumberFormat="1" applyFont="1"/>
    <xf numFmtId="10" fontId="5" fillId="0" borderId="4" xfId="0" applyNumberFormat="1" applyFont="1" applyFill="1" applyBorder="1" applyAlignment="1">
      <alignment horizontal="center"/>
    </xf>
    <xf numFmtId="164" fontId="1" fillId="0" borderId="7" xfId="0" applyNumberFormat="1" applyFont="1" applyBorder="1"/>
    <xf numFmtId="10" fontId="1" fillId="0" borderId="8" xfId="0" applyNumberFormat="1" applyFont="1" applyBorder="1" applyAlignment="1">
      <alignment horizontal="center"/>
    </xf>
    <xf numFmtId="164" fontId="1" fillId="0" borderId="0" xfId="0" applyNumberFormat="1" applyFont="1"/>
    <xf numFmtId="0" fontId="1" fillId="0" borderId="0" xfId="0" applyFont="1"/>
    <xf numFmtId="164" fontId="1" fillId="2" borderId="3" xfId="0" applyNumberFormat="1" applyFont="1" applyFill="1" applyBorder="1"/>
    <xf numFmtId="165" fontId="1" fillId="0" borderId="0" xfId="0" applyNumberFormat="1" applyFont="1" applyBorder="1" applyAlignment="1">
      <alignment horizontal="center"/>
    </xf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3" xfId="0" applyFont="1" applyBorder="1"/>
    <xf numFmtId="0" fontId="1" fillId="0" borderId="14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left" indent="1"/>
    </xf>
    <xf numFmtId="0" fontId="1" fillId="0" borderId="14" xfId="0" applyFont="1" applyBorder="1" applyAlignment="1">
      <alignment horizontal="right"/>
    </xf>
    <xf numFmtId="0" fontId="1" fillId="2" borderId="14" xfId="0" applyFont="1" applyFill="1" applyBorder="1" applyAlignment="1">
      <alignment horizontal="left"/>
    </xf>
    <xf numFmtId="0" fontId="1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164" fontId="2" fillId="0" borderId="5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164" fontId="1" fillId="0" borderId="4" xfId="0" applyNumberFormat="1" applyFont="1" applyBorder="1"/>
    <xf numFmtId="0" fontId="2" fillId="0" borderId="4" xfId="0" applyFont="1" applyBorder="1"/>
    <xf numFmtId="164" fontId="2" fillId="0" borderId="5" xfId="0" applyNumberFormat="1" applyFont="1" applyFill="1" applyBorder="1"/>
    <xf numFmtId="164" fontId="2" fillId="0" borderId="4" xfId="0" applyNumberFormat="1" applyFont="1" applyFill="1" applyBorder="1"/>
    <xf numFmtId="164" fontId="1" fillId="2" borderId="5" xfId="0" applyNumberFormat="1" applyFont="1" applyFill="1" applyBorder="1"/>
    <xf numFmtId="164" fontId="1" fillId="2" borderId="4" xfId="0" applyNumberFormat="1" applyFont="1" applyFill="1" applyBorder="1"/>
    <xf numFmtId="2" fontId="2" fillId="0" borderId="5" xfId="0" applyNumberFormat="1" applyFont="1" applyBorder="1"/>
    <xf numFmtId="2" fontId="2" fillId="0" borderId="4" xfId="0" applyNumberFormat="1" applyFont="1" applyBorder="1"/>
    <xf numFmtId="164" fontId="1" fillId="0" borderId="6" xfId="0" applyNumberFormat="1" applyFont="1" applyBorder="1"/>
    <xf numFmtId="164" fontId="1" fillId="0" borderId="8" xfId="0" applyNumberFormat="1" applyFont="1" applyBorder="1"/>
    <xf numFmtId="0" fontId="2" fillId="0" borderId="1" xfId="0" applyFont="1" applyBorder="1"/>
    <xf numFmtId="0" fontId="2" fillId="0" borderId="2" xfId="0" applyFont="1" applyBorder="1"/>
    <xf numFmtId="164" fontId="5" fillId="0" borderId="5" xfId="0" applyNumberFormat="1" applyFont="1" applyBorder="1"/>
    <xf numFmtId="164" fontId="6" fillId="0" borderId="5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/>
    <xf numFmtId="10" fontId="1" fillId="2" borderId="4" xfId="0" applyNumberFormat="1" applyFont="1" applyFill="1" applyBorder="1" applyAlignment="1">
      <alignment horizontal="center"/>
    </xf>
    <xf numFmtId="10" fontId="2" fillId="0" borderId="17" xfId="0" applyNumberFormat="1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8" xfId="0" applyFont="1" applyBorder="1"/>
    <xf numFmtId="0" fontId="2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281941</xdr:colOff>
      <xdr:row>0</xdr:row>
      <xdr:rowOff>30481</xdr:rowOff>
    </xdr:from>
    <xdr:to>
      <xdr:col>0</xdr:col>
      <xdr:colOff>1729741</xdr:colOff>
      <xdr:row>2</xdr:row>
      <xdr:rowOff>91441</xdr:rowOff>
    </xdr:to>
    <xdr:pic>
      <xdr:nvPicPr>
        <xdr:cNvPr id="3" name="Picture 2" descr="http://uwlax.edu/universityrelations/UW-LBranding/Images/Download%20Logos/uw-lwordmark_cmyk30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1" y="30481"/>
          <a:ext cx="1447800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6"/>
  <sheetViews>
    <sheetView tabSelected="1" zoomScaleNormal="100" workbookViewId="0">
      <selection activeCell="L16" sqref="L16"/>
    </sheetView>
  </sheetViews>
  <sheetFormatPr defaultColWidth="9.33203125" defaultRowHeight="13.2" x14ac:dyDescent="0.25"/>
  <cols>
    <col min="1" max="1" width="41.33203125" style="1" bestFit="1" customWidth="1"/>
    <col min="2" max="5" width="12.77734375" style="1" customWidth="1"/>
    <col min="6" max="6" width="10.44140625" style="1" customWidth="1"/>
    <col min="7" max="7" width="9.33203125" style="1"/>
    <col min="8" max="8" width="8.88671875" style="1" customWidth="1"/>
    <col min="9" max="16384" width="9.33203125" style="1"/>
  </cols>
  <sheetData>
    <row r="1" spans="1:8" x14ac:dyDescent="0.25">
      <c r="A1" s="59" t="s">
        <v>13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0</v>
      </c>
      <c r="B2" s="59"/>
      <c r="C2" s="59"/>
      <c r="D2" s="59"/>
      <c r="E2" s="59"/>
      <c r="F2" s="59"/>
      <c r="G2" s="59"/>
      <c r="H2" s="59"/>
    </row>
    <row r="3" spans="1:8" x14ac:dyDescent="0.25">
      <c r="A3" s="60">
        <v>42107</v>
      </c>
      <c r="B3" s="60"/>
      <c r="C3" s="60"/>
      <c r="D3" s="60"/>
      <c r="E3" s="60"/>
      <c r="F3" s="60"/>
      <c r="G3" s="60"/>
      <c r="H3" s="60"/>
    </row>
    <row r="4" spans="1:8" x14ac:dyDescent="0.25">
      <c r="A4" s="19"/>
      <c r="B4" s="19"/>
      <c r="C4" s="19"/>
      <c r="D4" s="19"/>
      <c r="E4" s="19"/>
      <c r="F4" s="19"/>
      <c r="G4" s="19"/>
      <c r="H4" s="19"/>
    </row>
    <row r="5" spans="1:8" x14ac:dyDescent="0.25">
      <c r="A5" s="23"/>
      <c r="B5" s="57" t="s">
        <v>28</v>
      </c>
      <c r="C5" s="58"/>
      <c r="D5" s="45"/>
      <c r="E5" s="46"/>
      <c r="F5" s="57" t="s">
        <v>29</v>
      </c>
      <c r="G5" s="61"/>
      <c r="H5" s="58"/>
    </row>
    <row r="6" spans="1:8" s="7" customFormat="1" ht="26.4" x14ac:dyDescent="0.25">
      <c r="A6" s="56"/>
      <c r="B6" s="21" t="s">
        <v>18</v>
      </c>
      <c r="C6" s="22" t="s">
        <v>20</v>
      </c>
      <c r="D6" s="21" t="s">
        <v>1</v>
      </c>
      <c r="E6" s="22" t="s">
        <v>2</v>
      </c>
      <c r="F6" s="21" t="s">
        <v>24</v>
      </c>
      <c r="G6" s="53" t="s">
        <v>27</v>
      </c>
      <c r="H6" s="54" t="s">
        <v>30</v>
      </c>
    </row>
    <row r="7" spans="1:8" ht="18" customHeight="1" x14ac:dyDescent="0.25">
      <c r="A7" s="55" t="s">
        <v>14</v>
      </c>
      <c r="B7" s="30"/>
      <c r="C7" s="31"/>
      <c r="D7" s="30"/>
      <c r="E7" s="52"/>
      <c r="F7" s="30"/>
      <c r="G7" s="20"/>
      <c r="H7" s="31"/>
    </row>
    <row r="8" spans="1:8" ht="18" customHeight="1" x14ac:dyDescent="0.25">
      <c r="A8" s="25" t="s">
        <v>3</v>
      </c>
      <c r="B8" s="32">
        <f>60.59-B9</f>
        <v>41.77</v>
      </c>
      <c r="C8" s="33">
        <f>59.29-C9</f>
        <v>40.81</v>
      </c>
      <c r="D8" s="47">
        <f t="shared" ref="D8:D11" si="0">+C8-B8</f>
        <v>-0.96000000000000085</v>
      </c>
      <c r="E8" s="10">
        <f>IF(D8=0,"No Change",D8/B8)</f>
        <v>-2.2983002154656471E-2</v>
      </c>
      <c r="F8" s="32">
        <f>C8/2</f>
        <v>20.405000000000001</v>
      </c>
      <c r="G8" s="3">
        <f>F8/2</f>
        <v>10.202500000000001</v>
      </c>
      <c r="H8" s="33">
        <f>(C8/2)/2/7</f>
        <v>1.4575</v>
      </c>
    </row>
    <row r="9" spans="1:8" ht="18" customHeight="1" x14ac:dyDescent="0.25">
      <c r="A9" s="26" t="s">
        <v>19</v>
      </c>
      <c r="B9" s="32">
        <v>18.82</v>
      </c>
      <c r="C9" s="33">
        <v>18.48</v>
      </c>
      <c r="D9" s="47">
        <f t="shared" ref="D9" si="1">+C9-B9</f>
        <v>-0.33999999999999986</v>
      </c>
      <c r="E9" s="10">
        <f>IF(D9=0,"No Change",D9/B9)</f>
        <v>-1.8065887353878846E-2</v>
      </c>
      <c r="F9" s="32">
        <f t="shared" ref="F9:F12" si="2">C9/2</f>
        <v>9.24</v>
      </c>
      <c r="G9" s="3">
        <f t="shared" ref="G9:G31" si="3">F9/2</f>
        <v>4.62</v>
      </c>
      <c r="H9" s="33">
        <f t="shared" ref="H9:H11" si="4">(C9/2)/2/7</f>
        <v>0.66</v>
      </c>
    </row>
    <row r="10" spans="1:8" ht="18" customHeight="1" x14ac:dyDescent="0.25">
      <c r="A10" s="25" t="s">
        <v>4</v>
      </c>
      <c r="B10" s="32">
        <v>8.32</v>
      </c>
      <c r="C10" s="33">
        <v>8.06</v>
      </c>
      <c r="D10" s="47">
        <f t="shared" si="0"/>
        <v>-0.25999999999999979</v>
      </c>
      <c r="E10" s="10">
        <f t="shared" ref="E10:E12" si="5">IF(D10=0,"No Change",D10/B10)</f>
        <v>-3.1249999999999972E-2</v>
      </c>
      <c r="F10" s="32">
        <f t="shared" si="2"/>
        <v>4.03</v>
      </c>
      <c r="G10" s="3">
        <f t="shared" si="3"/>
        <v>2.0150000000000001</v>
      </c>
      <c r="H10" s="33">
        <f t="shared" si="4"/>
        <v>0.28785714285714287</v>
      </c>
    </row>
    <row r="11" spans="1:8" ht="18" customHeight="1" x14ac:dyDescent="0.25">
      <c r="A11" s="25" t="s">
        <v>5</v>
      </c>
      <c r="B11" s="32">
        <v>27.06</v>
      </c>
      <c r="C11" s="33">
        <v>26.28</v>
      </c>
      <c r="D11" s="47">
        <f t="shared" si="0"/>
        <v>-0.77999999999999758</v>
      </c>
      <c r="E11" s="10">
        <f t="shared" si="5"/>
        <v>-2.8824833702882396E-2</v>
      </c>
      <c r="F11" s="32">
        <f t="shared" si="2"/>
        <v>13.14</v>
      </c>
      <c r="G11" s="3">
        <f t="shared" si="3"/>
        <v>6.57</v>
      </c>
      <c r="H11" s="33">
        <f t="shared" si="4"/>
        <v>0.93857142857142861</v>
      </c>
    </row>
    <row r="12" spans="1:8" s="17" customFormat="1" ht="18" customHeight="1" x14ac:dyDescent="0.25">
      <c r="A12" s="27" t="s">
        <v>17</v>
      </c>
      <c r="B12" s="34">
        <f>SUM(B8:B11)</f>
        <v>95.97</v>
      </c>
      <c r="C12" s="35">
        <f>SUM(C8:C11)</f>
        <v>93.63000000000001</v>
      </c>
      <c r="D12" s="48">
        <f>SUM(D8:D11)</f>
        <v>-2.3399999999999981</v>
      </c>
      <c r="E12" s="11">
        <f t="shared" si="5"/>
        <v>-2.4382619568615174E-2</v>
      </c>
      <c r="F12" s="34">
        <f t="shared" si="2"/>
        <v>46.815000000000005</v>
      </c>
      <c r="G12" s="5">
        <f t="shared" si="3"/>
        <v>23.407500000000002</v>
      </c>
      <c r="H12" s="35">
        <f>(C12/2)/2/7</f>
        <v>3.3439285714285716</v>
      </c>
    </row>
    <row r="13" spans="1:8" ht="18" customHeight="1" x14ac:dyDescent="0.25">
      <c r="A13" s="25"/>
      <c r="B13" s="4"/>
      <c r="C13" s="36"/>
      <c r="D13" s="49"/>
      <c r="E13" s="10"/>
      <c r="F13" s="4"/>
      <c r="G13" s="3"/>
      <c r="H13" s="33"/>
    </row>
    <row r="14" spans="1:8" ht="18" customHeight="1" x14ac:dyDescent="0.25">
      <c r="A14" s="24" t="s">
        <v>15</v>
      </c>
      <c r="B14" s="4"/>
      <c r="C14" s="36"/>
      <c r="D14" s="49"/>
      <c r="E14" s="10"/>
      <c r="F14" s="4"/>
      <c r="G14" s="3"/>
      <c r="H14" s="33"/>
    </row>
    <row r="15" spans="1:8" ht="18" customHeight="1" x14ac:dyDescent="0.25">
      <c r="A15" s="25" t="s">
        <v>4</v>
      </c>
      <c r="B15" s="32">
        <v>34.53</v>
      </c>
      <c r="C15" s="33">
        <v>34.29</v>
      </c>
      <c r="D15" s="47">
        <f t="shared" ref="D15:D29" si="6">+C15-B15</f>
        <v>-0.24000000000000199</v>
      </c>
      <c r="E15" s="10">
        <f t="shared" ref="E15:E31" si="7">IF(D15=0,"No Change",D15/B15)</f>
        <v>-6.9504778453519257E-3</v>
      </c>
      <c r="F15" s="32">
        <f>C15/2</f>
        <v>17.145</v>
      </c>
      <c r="G15" s="3">
        <f t="shared" si="3"/>
        <v>8.5724999999999998</v>
      </c>
      <c r="H15" s="33">
        <f>(C15/2)/2/7</f>
        <v>1.2246428571428571</v>
      </c>
    </row>
    <row r="16" spans="1:8" ht="18" customHeight="1" x14ac:dyDescent="0.25">
      <c r="A16" s="25" t="s">
        <v>5</v>
      </c>
      <c r="B16" s="37">
        <v>59.31</v>
      </c>
      <c r="C16" s="38">
        <v>58.3</v>
      </c>
      <c r="D16" s="50">
        <f t="shared" si="6"/>
        <v>-1.0100000000000051</v>
      </c>
      <c r="E16" s="13">
        <f t="shared" si="7"/>
        <v>-1.7029168774237144E-2</v>
      </c>
      <c r="F16" s="32">
        <f t="shared" ref="F16:F31" si="8">C16/2</f>
        <v>29.15</v>
      </c>
      <c r="G16" s="3">
        <f t="shared" si="3"/>
        <v>14.574999999999999</v>
      </c>
      <c r="H16" s="33">
        <f t="shared" ref="H16:H25" si="9">(C16/2)/2/7</f>
        <v>2.0821428571428569</v>
      </c>
    </row>
    <row r="17" spans="1:8" ht="18" customHeight="1" x14ac:dyDescent="0.25">
      <c r="A17" s="25" t="s">
        <v>6</v>
      </c>
      <c r="B17" s="37">
        <v>283.81</v>
      </c>
      <c r="C17" s="38">
        <v>305.48</v>
      </c>
      <c r="D17" s="37">
        <f t="shared" si="6"/>
        <v>21.670000000000016</v>
      </c>
      <c r="E17" s="9">
        <f t="shared" si="7"/>
        <v>7.6353898735069287E-2</v>
      </c>
      <c r="F17" s="32">
        <f t="shared" si="8"/>
        <v>152.74</v>
      </c>
      <c r="G17" s="3">
        <f t="shared" si="3"/>
        <v>76.37</v>
      </c>
      <c r="H17" s="33">
        <f t="shared" si="9"/>
        <v>10.91</v>
      </c>
    </row>
    <row r="18" spans="1:8" ht="18" customHeight="1" x14ac:dyDescent="0.25">
      <c r="A18" s="25" t="s">
        <v>7</v>
      </c>
      <c r="B18" s="37">
        <v>57.33</v>
      </c>
      <c r="C18" s="38">
        <v>57.18</v>
      </c>
      <c r="D18" s="50">
        <f t="shared" si="6"/>
        <v>-0.14999999999999858</v>
      </c>
      <c r="E18" s="13">
        <f t="shared" si="7"/>
        <v>-2.6164311878597345E-3</v>
      </c>
      <c r="F18" s="32">
        <f t="shared" si="8"/>
        <v>28.59</v>
      </c>
      <c r="G18" s="3">
        <f t="shared" si="3"/>
        <v>14.295</v>
      </c>
      <c r="H18" s="33">
        <f t="shared" si="9"/>
        <v>2.0421428571428573</v>
      </c>
    </row>
    <row r="19" spans="1:8" ht="18" customHeight="1" x14ac:dyDescent="0.25">
      <c r="A19" s="26" t="s">
        <v>21</v>
      </c>
      <c r="B19" s="37">
        <v>6.7</v>
      </c>
      <c r="C19" s="38">
        <v>26.36</v>
      </c>
      <c r="D19" s="37">
        <f t="shared" ref="D19" si="10">+C19-B19</f>
        <v>19.66</v>
      </c>
      <c r="E19" s="9">
        <f t="shared" ref="E19" si="11">IF(D19=0,"No Change",D19/B19)</f>
        <v>2.9343283582089552</v>
      </c>
      <c r="F19" s="32">
        <f t="shared" si="8"/>
        <v>13.18</v>
      </c>
      <c r="G19" s="3">
        <f t="shared" si="3"/>
        <v>6.59</v>
      </c>
      <c r="H19" s="33">
        <f t="shared" si="9"/>
        <v>0.94142857142857139</v>
      </c>
    </row>
    <row r="20" spans="1:8" ht="18" customHeight="1" x14ac:dyDescent="0.25">
      <c r="A20" s="25" t="s">
        <v>8</v>
      </c>
      <c r="B20" s="37">
        <v>179.37</v>
      </c>
      <c r="C20" s="38">
        <v>180.23</v>
      </c>
      <c r="D20" s="37">
        <f t="shared" si="6"/>
        <v>0.85999999999998522</v>
      </c>
      <c r="E20" s="9">
        <f t="shared" si="7"/>
        <v>4.7945587333444008E-3</v>
      </c>
      <c r="F20" s="32">
        <f t="shared" si="8"/>
        <v>90.114999999999995</v>
      </c>
      <c r="G20" s="3">
        <f t="shared" si="3"/>
        <v>45.057499999999997</v>
      </c>
      <c r="H20" s="33">
        <f t="shared" si="9"/>
        <v>6.4367857142857137</v>
      </c>
    </row>
    <row r="21" spans="1:8" ht="18" customHeight="1" x14ac:dyDescent="0.25">
      <c r="A21" s="25" t="s">
        <v>9</v>
      </c>
      <c r="B21" s="37">
        <v>16.72</v>
      </c>
      <c r="C21" s="38">
        <v>16.579999999999998</v>
      </c>
      <c r="D21" s="50">
        <f t="shared" si="6"/>
        <v>-0.14000000000000057</v>
      </c>
      <c r="E21" s="13">
        <f t="shared" si="7"/>
        <v>-8.3732057416268293E-3</v>
      </c>
      <c r="F21" s="32">
        <f t="shared" si="8"/>
        <v>8.2899999999999991</v>
      </c>
      <c r="G21" s="3">
        <f t="shared" si="3"/>
        <v>4.1449999999999996</v>
      </c>
      <c r="H21" s="33">
        <f t="shared" si="9"/>
        <v>0.59214285714285708</v>
      </c>
    </row>
    <row r="22" spans="1:8" ht="18" customHeight="1" x14ac:dyDescent="0.25">
      <c r="A22" s="26" t="s">
        <v>22</v>
      </c>
      <c r="B22" s="37">
        <v>77.97</v>
      </c>
      <c r="C22" s="38">
        <v>79.790000000000006</v>
      </c>
      <c r="D22" s="37">
        <f t="shared" si="6"/>
        <v>1.8200000000000074</v>
      </c>
      <c r="E22" s="9">
        <f t="shared" si="7"/>
        <v>2.3342311145312395E-2</v>
      </c>
      <c r="F22" s="32">
        <f t="shared" si="8"/>
        <v>39.895000000000003</v>
      </c>
      <c r="G22" s="3">
        <f t="shared" si="3"/>
        <v>19.947500000000002</v>
      </c>
      <c r="H22" s="33">
        <f t="shared" si="9"/>
        <v>2.8496428571428574</v>
      </c>
    </row>
    <row r="23" spans="1:8" ht="18" customHeight="1" x14ac:dyDescent="0.25">
      <c r="A23" s="26" t="s">
        <v>23</v>
      </c>
      <c r="B23" s="37">
        <v>198.82</v>
      </c>
      <c r="C23" s="38">
        <v>195.89</v>
      </c>
      <c r="D23" s="50">
        <f t="shared" si="6"/>
        <v>-2.9300000000000068</v>
      </c>
      <c r="E23" s="13">
        <f t="shared" si="7"/>
        <v>-1.4736947993159676E-2</v>
      </c>
      <c r="F23" s="32">
        <f t="shared" si="8"/>
        <v>97.944999999999993</v>
      </c>
      <c r="G23" s="3">
        <f t="shared" si="3"/>
        <v>48.972499999999997</v>
      </c>
      <c r="H23" s="33">
        <f t="shared" si="9"/>
        <v>6.9960714285714278</v>
      </c>
    </row>
    <row r="24" spans="1:8" ht="18" customHeight="1" x14ac:dyDescent="0.25">
      <c r="A24" s="26" t="s">
        <v>10</v>
      </c>
      <c r="B24" s="37">
        <v>14</v>
      </c>
      <c r="C24" s="38">
        <v>14</v>
      </c>
      <c r="D24" s="37">
        <f t="shared" si="6"/>
        <v>0</v>
      </c>
      <c r="E24" s="9" t="str">
        <f t="shared" si="7"/>
        <v>No Change</v>
      </c>
      <c r="F24" s="32">
        <f t="shared" si="8"/>
        <v>7</v>
      </c>
      <c r="G24" s="3">
        <f t="shared" si="3"/>
        <v>3.5</v>
      </c>
      <c r="H24" s="33">
        <f t="shared" si="9"/>
        <v>0.5</v>
      </c>
    </row>
    <row r="25" spans="1:8" ht="18" customHeight="1" x14ac:dyDescent="0.25">
      <c r="A25" s="25" t="s">
        <v>11</v>
      </c>
      <c r="B25" s="37">
        <v>11.17</v>
      </c>
      <c r="C25" s="38">
        <v>11.17</v>
      </c>
      <c r="D25" s="37">
        <f t="shared" si="6"/>
        <v>0</v>
      </c>
      <c r="E25" s="9" t="str">
        <f t="shared" si="7"/>
        <v>No Change</v>
      </c>
      <c r="F25" s="32">
        <f t="shared" si="8"/>
        <v>5.585</v>
      </c>
      <c r="G25" s="3">
        <f t="shared" si="3"/>
        <v>2.7925</v>
      </c>
      <c r="H25" s="33">
        <f t="shared" si="9"/>
        <v>0.39892857142857141</v>
      </c>
    </row>
    <row r="26" spans="1:8" s="17" customFormat="1" ht="18" customHeight="1" x14ac:dyDescent="0.25">
      <c r="A26" s="27" t="s">
        <v>16</v>
      </c>
      <c r="B26" s="34">
        <f>SUM(B15:B25)</f>
        <v>939.7299999999999</v>
      </c>
      <c r="C26" s="35">
        <f>SUM(C15:C25)</f>
        <v>979.27</v>
      </c>
      <c r="D26" s="34">
        <f t="shared" si="6"/>
        <v>39.540000000000077</v>
      </c>
      <c r="E26" s="8">
        <f t="shared" si="7"/>
        <v>4.2075915422515063E-2</v>
      </c>
      <c r="F26" s="34">
        <f t="shared" si="8"/>
        <v>489.63499999999999</v>
      </c>
      <c r="G26" s="5">
        <f t="shared" si="3"/>
        <v>244.8175</v>
      </c>
      <c r="H26" s="35">
        <f>(C26/2)/2/7</f>
        <v>34.973928571428573</v>
      </c>
    </row>
    <row r="27" spans="1:8" s="17" customFormat="1" ht="18" customHeight="1" x14ac:dyDescent="0.25">
      <c r="A27" s="28" t="s">
        <v>25</v>
      </c>
      <c r="B27" s="39">
        <f>B12+B26</f>
        <v>1035.6999999999998</v>
      </c>
      <c r="C27" s="40">
        <f t="shared" ref="C27:D27" si="12">C12+C26</f>
        <v>1072.9000000000001</v>
      </c>
      <c r="D27" s="39">
        <f t="shared" si="12"/>
        <v>37.200000000000081</v>
      </c>
      <c r="E27" s="51"/>
      <c r="F27" s="39">
        <f t="shared" si="8"/>
        <v>536.45000000000005</v>
      </c>
      <c r="G27" s="18">
        <f t="shared" si="3"/>
        <v>268.22500000000002</v>
      </c>
      <c r="H27" s="40">
        <f>(C27/2)/2/7</f>
        <v>38.317857142857143</v>
      </c>
    </row>
    <row r="28" spans="1:8" ht="18" customHeight="1" x14ac:dyDescent="0.25">
      <c r="A28" s="25"/>
      <c r="B28" s="4"/>
      <c r="C28" s="36"/>
      <c r="D28" s="4"/>
      <c r="E28" s="6"/>
      <c r="F28" s="34"/>
      <c r="G28" s="3"/>
      <c r="H28" s="33"/>
    </row>
    <row r="29" spans="1:8" ht="18" customHeight="1" x14ac:dyDescent="0.25">
      <c r="A29" s="25" t="s">
        <v>12</v>
      </c>
      <c r="B29" s="41">
        <v>173.92</v>
      </c>
      <c r="C29" s="42">
        <v>173.92</v>
      </c>
      <c r="D29" s="32">
        <f t="shared" si="6"/>
        <v>0</v>
      </c>
      <c r="E29" s="6" t="str">
        <f t="shared" si="7"/>
        <v>No Change</v>
      </c>
      <c r="F29" s="32">
        <f t="shared" si="8"/>
        <v>86.96</v>
      </c>
      <c r="G29" s="3">
        <f t="shared" si="3"/>
        <v>43.48</v>
      </c>
      <c r="H29" s="33">
        <f t="shared" ref="H29" si="13">(C29/2)/2/7</f>
        <v>6.2114285714285709</v>
      </c>
    </row>
    <row r="30" spans="1:8" ht="18" customHeight="1" x14ac:dyDescent="0.25">
      <c r="A30" s="25"/>
      <c r="B30" s="4"/>
      <c r="C30" s="36"/>
      <c r="D30" s="4"/>
      <c r="E30" s="6"/>
      <c r="F30" s="34"/>
      <c r="G30" s="3"/>
      <c r="H30" s="33"/>
    </row>
    <row r="31" spans="1:8" s="17" customFormat="1" ht="18" customHeight="1" x14ac:dyDescent="0.25">
      <c r="A31" s="29" t="s">
        <v>26</v>
      </c>
      <c r="B31" s="43">
        <f>B27+B29</f>
        <v>1209.6199999999999</v>
      </c>
      <c r="C31" s="44">
        <f t="shared" ref="C31:D31" si="14">C27+C29</f>
        <v>1246.8200000000002</v>
      </c>
      <c r="D31" s="43">
        <f t="shared" si="14"/>
        <v>37.200000000000081</v>
      </c>
      <c r="E31" s="15">
        <f t="shared" si="7"/>
        <v>3.0753459764223546E-2</v>
      </c>
      <c r="F31" s="43">
        <f t="shared" si="8"/>
        <v>623.41000000000008</v>
      </c>
      <c r="G31" s="14">
        <f t="shared" si="3"/>
        <v>311.70500000000004</v>
      </c>
      <c r="H31" s="44">
        <f t="shared" ref="H31" si="15">(C31/2)/2/7</f>
        <v>44.52928571428572</v>
      </c>
    </row>
    <row r="32" spans="1:8" x14ac:dyDescent="0.25">
      <c r="B32" s="12"/>
      <c r="C32" s="12"/>
      <c r="D32" s="12"/>
      <c r="E32" s="2"/>
      <c r="F32" s="16"/>
    </row>
    <row r="33" spans="1:5" x14ac:dyDescent="0.25">
      <c r="A33" s="1" t="s">
        <v>31</v>
      </c>
      <c r="E33" s="2"/>
    </row>
    <row r="34" spans="1:5" x14ac:dyDescent="0.25">
      <c r="A34" s="1" t="s">
        <v>32</v>
      </c>
      <c r="E34" s="2"/>
    </row>
    <row r="35" spans="1:5" x14ac:dyDescent="0.25">
      <c r="A35" s="1" t="s">
        <v>33</v>
      </c>
    </row>
    <row r="36" spans="1:5" x14ac:dyDescent="0.25">
      <c r="A36" s="1" t="s">
        <v>34</v>
      </c>
    </row>
  </sheetData>
  <mergeCells count="5">
    <mergeCell ref="B5:C5"/>
    <mergeCell ref="A1:H1"/>
    <mergeCell ref="A2:H2"/>
    <mergeCell ref="A3:H3"/>
    <mergeCell ref="F5:H5"/>
  </mergeCells>
  <printOptions horizontalCentered="1"/>
  <pageMargins left="0.5" right="0.5" top="0.5" bottom="0.5" header="0.5" footer="0.5"/>
  <pageSetup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Allocable vs Non-Allocable  </vt:lpstr>
    </vt:vector>
  </TitlesOfParts>
  <Company>UWL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S. Nguyen</dc:creator>
  <cp:lastModifiedBy>itsdeploy</cp:lastModifiedBy>
  <cp:lastPrinted>2015-04-13T23:10:41Z</cp:lastPrinted>
  <dcterms:created xsi:type="dcterms:W3CDTF">2010-12-13T22:01:30Z</dcterms:created>
  <dcterms:modified xsi:type="dcterms:W3CDTF">2015-04-14T19:01:53Z</dcterms:modified>
</cp:coreProperties>
</file>