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lax.sharepoint.com/sites/budget-office/Budget/Budget/2020/Budget Development/Chargebacks/"/>
    </mc:Choice>
  </mc:AlternateContent>
  <xr:revisionPtr revIDLastSave="0" documentId="8_{A7CE89AE-B392-4377-A299-96BA0A7152A7}" xr6:coauthVersionLast="45" xr6:coauthVersionMax="45" xr10:uidLastSave="{00000000-0000-0000-0000-000000000000}"/>
  <bookViews>
    <workbookView xWindow="0" yWindow="0" windowWidth="28800" windowHeight="13200" tabRatio="922" xr2:uid="{00000000-000D-0000-FFFF-FFFF00000000}"/>
  </bookViews>
  <sheets>
    <sheet name="Summary Chart" sheetId="23" r:id="rId1"/>
    <sheet name="BandwidthAlloc&amp;Increased$s" sheetId="44" state="hidden" r:id="rId2"/>
  </sheets>
  <definedNames>
    <definedName name="_xlnm.Print_Area" localSheetId="1">'BandwidthAlloc&amp;Increased$s'!$A$1:$Q$59</definedName>
    <definedName name="_xlnm.Print_Area" localSheetId="0">'Summary Chart'!$A$1:$Q$67</definedName>
    <definedName name="_xlnm.Print_Titles" localSheetId="0">'Summary Chart'!$A:$A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23" l="1"/>
  <c r="E19" i="23"/>
  <c r="D29" i="23"/>
  <c r="D19" i="23"/>
  <c r="G29" i="23"/>
  <c r="G19" i="23"/>
  <c r="F29" i="23"/>
  <c r="F19" i="23"/>
  <c r="K29" i="23"/>
  <c r="K19" i="23"/>
  <c r="K31" i="23" s="1"/>
  <c r="J29" i="23"/>
  <c r="J19" i="23"/>
  <c r="J31" i="23" s="1"/>
  <c r="O29" i="23"/>
  <c r="O19" i="23"/>
  <c r="N29" i="23"/>
  <c r="N19" i="23"/>
  <c r="N31" i="23" s="1"/>
  <c r="Q29" i="23"/>
  <c r="Q19" i="23"/>
  <c r="P29" i="23"/>
  <c r="P19" i="23"/>
  <c r="G61" i="23"/>
  <c r="G51" i="23"/>
  <c r="F61" i="23"/>
  <c r="F51" i="23"/>
  <c r="E61" i="23"/>
  <c r="E51" i="23"/>
  <c r="D61" i="23"/>
  <c r="D51" i="23"/>
  <c r="C61" i="23"/>
  <c r="C51" i="23"/>
  <c r="C63" i="23" s="1"/>
  <c r="B61" i="23"/>
  <c r="B51" i="23"/>
  <c r="K61" i="23"/>
  <c r="K51" i="23"/>
  <c r="Q57" i="23"/>
  <c r="M61" i="23"/>
  <c r="M51" i="23"/>
  <c r="M63" i="23"/>
  <c r="L61" i="23"/>
  <c r="L51" i="23"/>
  <c r="P59" i="23"/>
  <c r="Q50" i="23"/>
  <c r="Q49" i="23"/>
  <c r="Q44" i="23"/>
  <c r="Q40" i="23"/>
  <c r="Q39" i="23"/>
  <c r="Q38" i="23"/>
  <c r="P58" i="23"/>
  <c r="L19" i="23"/>
  <c r="L29" i="23"/>
  <c r="P55" i="23"/>
  <c r="P56" i="23"/>
  <c r="P57" i="23"/>
  <c r="P60" i="23"/>
  <c r="P54" i="23"/>
  <c r="P39" i="23"/>
  <c r="P40" i="23"/>
  <c r="P41" i="23"/>
  <c r="P42" i="23"/>
  <c r="P43" i="23"/>
  <c r="P45" i="23"/>
  <c r="P46" i="23"/>
  <c r="P47" i="23"/>
  <c r="P48" i="23"/>
  <c r="P49" i="23"/>
  <c r="P50" i="23"/>
  <c r="P38" i="23"/>
  <c r="H61" i="23"/>
  <c r="J61" i="23"/>
  <c r="H51" i="23"/>
  <c r="J51" i="23"/>
  <c r="J63" i="23" s="1"/>
  <c r="N51" i="23"/>
  <c r="H29" i="23"/>
  <c r="H19" i="23"/>
  <c r="H31" i="23" s="1"/>
  <c r="B29" i="23"/>
  <c r="B19" i="23"/>
  <c r="N61" i="23"/>
  <c r="J59" i="44"/>
  <c r="I59" i="44"/>
  <c r="N57" i="44"/>
  <c r="C59" i="44"/>
  <c r="K59" i="44"/>
  <c r="F59" i="44"/>
  <c r="G59" i="44"/>
  <c r="D59" i="44"/>
  <c r="H59" i="44"/>
  <c r="L59" i="44"/>
  <c r="E59" i="44"/>
  <c r="N59" i="44"/>
  <c r="P52" i="44"/>
  <c r="Q47" i="23"/>
  <c r="Q48" i="23"/>
  <c r="Q46" i="23"/>
  <c r="Q59" i="23"/>
  <c r="I61" i="23"/>
  <c r="I51" i="23"/>
  <c r="M29" i="23"/>
  <c r="M19" i="23"/>
  <c r="O61" i="23"/>
  <c r="O51" i="23"/>
  <c r="Q41" i="23"/>
  <c r="Q54" i="23"/>
  <c r="P44" i="23"/>
  <c r="Q43" i="23"/>
  <c r="Q45" i="23"/>
  <c r="I19" i="23"/>
  <c r="C19" i="23"/>
  <c r="Q42" i="23"/>
  <c r="Q60" i="23"/>
  <c r="Q56" i="23"/>
  <c r="C29" i="23"/>
  <c r="C31" i="23" s="1"/>
  <c r="Q58" i="23"/>
  <c r="Q55" i="23"/>
  <c r="I29" i="23"/>
  <c r="I31" i="23" s="1"/>
  <c r="Q31" i="23" l="1"/>
  <c r="E31" i="23"/>
  <c r="B63" i="23"/>
  <c r="F63" i="23"/>
  <c r="L31" i="23"/>
  <c r="E63" i="23"/>
  <c r="H63" i="23"/>
  <c r="K63" i="23"/>
  <c r="K66" i="23" s="1"/>
  <c r="N63" i="23"/>
  <c r="D63" i="23"/>
  <c r="E67" i="23" s="1"/>
  <c r="P31" i="23"/>
  <c r="Q35" i="23" s="1"/>
  <c r="P61" i="23"/>
  <c r="M31" i="23"/>
  <c r="O31" i="23"/>
  <c r="O34" i="23" s="1"/>
  <c r="G31" i="23"/>
  <c r="D31" i="23"/>
  <c r="K67" i="23"/>
  <c r="I63" i="23"/>
  <c r="I66" i="23" s="1"/>
  <c r="I67" i="23" s="1"/>
  <c r="L63" i="23"/>
  <c r="M66" i="23" s="1"/>
  <c r="Q61" i="23"/>
  <c r="G63" i="23"/>
  <c r="G66" i="23" s="1"/>
  <c r="O63" i="23"/>
  <c r="O66" i="23" s="1"/>
  <c r="O67" i="23" s="1"/>
  <c r="G67" i="23"/>
  <c r="C66" i="23"/>
  <c r="C67" i="23"/>
  <c r="Q51" i="23"/>
  <c r="Q63" i="23" s="1"/>
  <c r="P51" i="23"/>
  <c r="P63" i="23" s="1"/>
  <c r="Q34" i="23"/>
  <c r="B31" i="23"/>
  <c r="C35" i="23" s="1"/>
  <c r="F31" i="23"/>
  <c r="K35" i="23"/>
  <c r="K34" i="23"/>
  <c r="E34" i="23"/>
  <c r="E35" i="23"/>
  <c r="C34" i="23"/>
  <c r="I34" i="23"/>
  <c r="I35" i="23"/>
  <c r="O35" i="23"/>
  <c r="Q66" i="23" l="1"/>
  <c r="M34" i="23"/>
  <c r="G34" i="23"/>
  <c r="M35" i="23"/>
  <c r="E66" i="23"/>
  <c r="M67" i="23"/>
  <c r="G64" i="23"/>
  <c r="I32" i="23"/>
  <c r="C64" i="23"/>
  <c r="M32" i="23"/>
  <c r="G32" i="23"/>
  <c r="M64" i="23"/>
  <c r="I64" i="23"/>
  <c r="E32" i="23"/>
  <c r="Q32" i="23"/>
  <c r="E64" i="23"/>
  <c r="O32" i="23"/>
  <c r="K32" i="23"/>
  <c r="Q67" i="23"/>
  <c r="G35" i="23"/>
  <c r="C32" i="23"/>
  <c r="K64" i="23"/>
  <c r="O64" i="23"/>
  <c r="Q64" i="23" l="1"/>
</calcChain>
</file>

<file path=xl/sharedStrings.xml><?xml version="1.0" encoding="utf-8"?>
<sst xmlns="http://schemas.openxmlformats.org/spreadsheetml/2006/main" count="211" uniqueCount="83">
  <si>
    <t>University of Wisconsin-La Crosse</t>
  </si>
  <si>
    <t>Auxiliary Chargeback Schedule</t>
  </si>
  <si>
    <t xml:space="preserve"> Fiscal Years 2019 &amp; 2020</t>
  </si>
  <si>
    <t>Residence Life</t>
  </si>
  <si>
    <t>Municipal Seg Fee</t>
  </si>
  <si>
    <t>Student Union</t>
  </si>
  <si>
    <t>Food Services</t>
  </si>
  <si>
    <t>REC Center</t>
  </si>
  <si>
    <t>Parking</t>
  </si>
  <si>
    <t>Child Care</t>
  </si>
  <si>
    <t>Counseling Center</t>
  </si>
  <si>
    <t>Chargebacks</t>
  </si>
  <si>
    <t>FY19</t>
  </si>
  <si>
    <t>FY20</t>
  </si>
  <si>
    <t>System Assessment</t>
  </si>
  <si>
    <t>Common System</t>
  </si>
  <si>
    <t>Safety &amp; Loss Prev</t>
  </si>
  <si>
    <t>Auxiliary Chargeback</t>
  </si>
  <si>
    <t>Municipal Serv</t>
  </si>
  <si>
    <t>Worker Comp</t>
  </si>
  <si>
    <t>Liability</t>
  </si>
  <si>
    <t>Property</t>
  </si>
  <si>
    <t>Star</t>
  </si>
  <si>
    <t>Work Center</t>
  </si>
  <si>
    <t>Procurement Assessment</t>
  </si>
  <si>
    <t>DOA Legal Services</t>
  </si>
  <si>
    <t>WIAC</t>
  </si>
  <si>
    <t>Total Chargebacks</t>
  </si>
  <si>
    <t>Other Cost Factors</t>
  </si>
  <si>
    <t>IT Network Operating Fee</t>
  </si>
  <si>
    <t>Debt Service</t>
  </si>
  <si>
    <t>CBORD Annual</t>
  </si>
  <si>
    <t>Green Energy Surcharge</t>
  </si>
  <si>
    <t>Central Utility</t>
  </si>
  <si>
    <t>Educational Assistance</t>
  </si>
  <si>
    <t>Travel Program</t>
  </si>
  <si>
    <t>Total Other Cost Factors</t>
  </si>
  <si>
    <t>Grand Total</t>
  </si>
  <si>
    <t>Percent of Total</t>
  </si>
  <si>
    <t>Variance</t>
  </si>
  <si>
    <t>Percent of Change</t>
  </si>
  <si>
    <t>Health Center</t>
  </si>
  <si>
    <t>Athletics</t>
  </si>
  <si>
    <t>Stadium</t>
  </si>
  <si>
    <t>Bookstore</t>
  </si>
  <si>
    <t>Textbook</t>
  </si>
  <si>
    <t>Continuing Ed</t>
  </si>
  <si>
    <t>Credit Union</t>
  </si>
  <si>
    <t>Total</t>
  </si>
  <si>
    <t xml:space="preserve">Educational Assistance </t>
  </si>
  <si>
    <t>Network Operation Cost Allocation 5 Year Plan by Bandwidth % Allocation</t>
  </si>
  <si>
    <t>Updated Actual FY2014 - Plan FY2020</t>
  </si>
  <si>
    <t>Applied: Bandwidth to All Costs, Pay Plan Projections, PR Escalation % Increases to the Core</t>
  </si>
  <si>
    <t>Description</t>
  </si>
  <si>
    <t xml:space="preserve">Year </t>
  </si>
  <si>
    <t>Catrwright/ Student Center</t>
  </si>
  <si>
    <t>Child Care Center</t>
  </si>
  <si>
    <t>Field House</t>
  </si>
  <si>
    <t>Parking Ramp</t>
  </si>
  <si>
    <t>REC  Center</t>
  </si>
  <si>
    <t>Whitney Center</t>
  </si>
  <si>
    <t xml:space="preserve">Counseling &amp; Testing </t>
  </si>
  <si>
    <t>Res Halls</t>
  </si>
  <si>
    <t>PR Total</t>
  </si>
  <si>
    <t>GPR Buildings</t>
  </si>
  <si>
    <t>Total
Plan</t>
  </si>
  <si>
    <t>Change</t>
  </si>
  <si>
    <t>Network Operating Costs</t>
  </si>
  <si>
    <t>Actual FY14</t>
  </si>
  <si>
    <t xml:space="preserve"> Edge Equipment</t>
  </si>
  <si>
    <t>Core Infrastructure</t>
  </si>
  <si>
    <t>Maintenance &amp; Supplies</t>
  </si>
  <si>
    <t xml:space="preserve">Personnel </t>
  </si>
  <si>
    <t xml:space="preserve">  Available Budget/Revenue</t>
  </si>
  <si>
    <t>FY15</t>
  </si>
  <si>
    <t>FY16</t>
  </si>
  <si>
    <t>FY17</t>
  </si>
  <si>
    <t>FY18</t>
  </si>
  <si>
    <t>BandWidth</t>
  </si>
  <si>
    <t>Cartwright  Center New</t>
  </si>
  <si>
    <t>Health Science Center</t>
  </si>
  <si>
    <t xml:space="preserve"> REC Center</t>
  </si>
  <si>
    <t>PR Allocation %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</si>
</sst>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%"/>
  </numFmts>
  <fonts count="2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MS Sans Serif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MS Sans Serif"/>
    </font>
    <font>
      <sz val="12"/>
      <name val="Century Schoolbook"/>
      <family val="1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0" fontId="13" fillId="0" borderId="0"/>
    <xf numFmtId="0" fontId="9" fillId="0" borderId="0"/>
    <xf numFmtId="43" fontId="13" fillId="0" borderId="0" applyFont="0" applyFill="0" applyBorder="0" applyAlignment="0" applyProtection="0"/>
    <xf numFmtId="0" fontId="8" fillId="0" borderId="0"/>
    <xf numFmtId="0" fontId="18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6" fillId="0" borderId="0"/>
    <xf numFmtId="0" fontId="18" fillId="0" borderId="0"/>
    <xf numFmtId="0" fontId="19" fillId="0" borderId="0"/>
    <xf numFmtId="0" fontId="7" fillId="0" borderId="0"/>
    <xf numFmtId="9" fontId="19" fillId="0" borderId="0" applyFont="0" applyFill="0" applyBorder="0" applyAlignment="0" applyProtection="0"/>
    <xf numFmtId="0" fontId="21" fillId="0" borderId="0"/>
    <xf numFmtId="0" fontId="13" fillId="0" borderId="0"/>
    <xf numFmtId="0" fontId="22" fillId="0" borderId="0"/>
    <xf numFmtId="9" fontId="18" fillId="0" borderId="0" applyFont="0" applyFill="0" applyBorder="0" applyAlignment="0" applyProtection="0"/>
    <xf numFmtId="0" fontId="23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10" fillId="0" borderId="0" xfId="0" applyFont="1"/>
    <xf numFmtId="0" fontId="12" fillId="0" borderId="0" xfId="0" applyFont="1"/>
    <xf numFmtId="41" fontId="11" fillId="0" borderId="3" xfId="0" applyNumberFormat="1" applyFont="1" applyBorder="1"/>
    <xf numFmtId="41" fontId="0" fillId="0" borderId="0" xfId="0" applyNumberFormat="1"/>
    <xf numFmtId="0" fontId="11" fillId="0" borderId="10" xfId="0" applyFont="1" applyBorder="1" applyAlignment="1">
      <alignment horizontal="left"/>
    </xf>
    <xf numFmtId="0" fontId="14" fillId="0" borderId="10" xfId="1" applyFont="1" applyBorder="1"/>
    <xf numFmtId="0" fontId="15" fillId="0" borderId="10" xfId="1" applyFont="1" applyBorder="1"/>
    <xf numFmtId="0" fontId="15" fillId="0" borderId="10" xfId="1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0" fontId="15" fillId="3" borderId="10" xfId="1" applyFont="1" applyFill="1" applyBorder="1" applyAlignment="1">
      <alignment horizontal="right"/>
    </xf>
    <xf numFmtId="0" fontId="15" fillId="2" borderId="10" xfId="1" applyFont="1" applyFill="1" applyBorder="1" applyAlignment="1">
      <alignment horizontal="right"/>
    </xf>
    <xf numFmtId="0" fontId="12" fillId="3" borderId="12" xfId="0" applyFont="1" applyFill="1" applyBorder="1"/>
    <xf numFmtId="41" fontId="12" fillId="0" borderId="0" xfId="0" applyNumberFormat="1" applyFont="1"/>
    <xf numFmtId="41" fontId="12" fillId="0" borderId="3" xfId="0" applyNumberFormat="1" applyFont="1" applyBorder="1"/>
    <xf numFmtId="41" fontId="11" fillId="3" borderId="3" xfId="0" applyNumberFormat="1" applyFont="1" applyFill="1" applyBorder="1"/>
    <xf numFmtId="41" fontId="11" fillId="2" borderId="3" xfId="0" applyNumberFormat="1" applyFont="1" applyFill="1" applyBorder="1"/>
    <xf numFmtId="10" fontId="11" fillId="0" borderId="3" xfId="0" applyNumberFormat="1" applyFont="1" applyBorder="1"/>
    <xf numFmtId="41" fontId="15" fillId="0" borderId="3" xfId="0" applyNumberFormat="1" applyFont="1" applyBorder="1"/>
    <xf numFmtId="0" fontId="11" fillId="0" borderId="0" xfId="0" applyFont="1"/>
    <xf numFmtId="41" fontId="11" fillId="0" borderId="0" xfId="0" applyNumberFormat="1" applyFont="1"/>
    <xf numFmtId="0" fontId="15" fillId="0" borderId="0" xfId="0" applyFont="1"/>
    <xf numFmtId="10" fontId="11" fillId="0" borderId="0" xfId="0" applyNumberFormat="1" applyFont="1"/>
    <xf numFmtId="41" fontId="11" fillId="0" borderId="17" xfId="0" applyNumberFormat="1" applyFont="1" applyBorder="1"/>
    <xf numFmtId="41" fontId="11" fillId="3" borderId="17" xfId="0" applyNumberFormat="1" applyFont="1" applyFill="1" applyBorder="1"/>
    <xf numFmtId="41" fontId="11" fillId="2" borderId="17" xfId="0" applyNumberFormat="1" applyFont="1" applyFill="1" applyBorder="1"/>
    <xf numFmtId="10" fontId="11" fillId="0" borderId="17" xfId="0" applyNumberFormat="1" applyFont="1" applyBorder="1"/>
    <xf numFmtId="10" fontId="11" fillId="0" borderId="18" xfId="0" applyNumberFormat="1" applyFont="1" applyBorder="1"/>
    <xf numFmtId="10" fontId="15" fillId="0" borderId="18" xfId="0" applyNumberFormat="1" applyFont="1" applyBorder="1"/>
    <xf numFmtId="37" fontId="13" fillId="0" borderId="0" xfId="22" applyNumberFormat="1" applyFont="1"/>
    <xf numFmtId="0" fontId="13" fillId="0" borderId="0" xfId="22" applyFont="1"/>
    <xf numFmtId="0" fontId="17" fillId="0" borderId="3" xfId="22" applyFont="1" applyBorder="1" applyAlignment="1">
      <alignment horizontal="center" vertical="center" wrapText="1"/>
    </xf>
    <xf numFmtId="0" fontId="17" fillId="6" borderId="20" xfId="22" applyFont="1" applyFill="1" applyBorder="1" applyAlignment="1">
      <alignment horizontal="center" vertical="center" wrapText="1"/>
    </xf>
    <xf numFmtId="0" fontId="17" fillId="0" borderId="3" xfId="22" applyFont="1" applyBorder="1" applyAlignment="1">
      <alignment horizontal="center" wrapText="1"/>
    </xf>
    <xf numFmtId="37" fontId="17" fillId="0" borderId="3" xfId="22" applyNumberFormat="1" applyFont="1" applyBorder="1" applyAlignment="1">
      <alignment horizontal="center" vertical="center" wrapText="1"/>
    </xf>
    <xf numFmtId="0" fontId="17" fillId="0" borderId="3" xfId="22" applyFont="1" applyBorder="1" applyAlignment="1">
      <alignment horizontal="center"/>
    </xf>
    <xf numFmtId="0" fontId="17" fillId="0" borderId="0" xfId="22" applyFont="1"/>
    <xf numFmtId="0" fontId="17" fillId="3" borderId="0" xfId="21" applyFont="1" applyFill="1" applyAlignment="1" applyProtection="1">
      <alignment horizontal="left"/>
      <protection locked="0"/>
    </xf>
    <xf numFmtId="0" fontId="17" fillId="3" borderId="0" xfId="22" applyFont="1" applyFill="1" applyAlignment="1">
      <alignment horizontal="center" vertical="center" wrapText="1"/>
    </xf>
    <xf numFmtId="37" fontId="17" fillId="3" borderId="0" xfId="22" applyNumberFormat="1" applyFont="1" applyFill="1" applyAlignment="1">
      <alignment horizontal="center" wrapText="1"/>
    </xf>
    <xf numFmtId="37" fontId="17" fillId="3" borderId="0" xfId="22" applyNumberFormat="1" applyFont="1" applyFill="1" applyAlignment="1">
      <alignment horizontal="center"/>
    </xf>
    <xf numFmtId="0" fontId="17" fillId="6" borderId="0" xfId="22" applyFont="1" applyFill="1" applyAlignment="1">
      <alignment horizontal="center" vertical="center" wrapText="1"/>
    </xf>
    <xf numFmtId="37" fontId="17" fillId="0" borderId="0" xfId="22" applyNumberFormat="1" applyFont="1"/>
    <xf numFmtId="0" fontId="17" fillId="0" borderId="3" xfId="21" applyFont="1" applyBorder="1" applyAlignment="1" applyProtection="1">
      <alignment horizontal="left"/>
      <protection locked="0"/>
    </xf>
    <xf numFmtId="37" fontId="13" fillId="0" borderId="3" xfId="22" applyNumberFormat="1" applyFont="1" applyBorder="1" applyAlignment="1">
      <alignment horizontal="center"/>
    </xf>
    <xf numFmtId="37" fontId="13" fillId="0" borderId="4" xfId="22" applyNumberFormat="1" applyFont="1" applyBorder="1" applyAlignment="1">
      <alignment horizontal="center"/>
    </xf>
    <xf numFmtId="37" fontId="13" fillId="0" borderId="1" xfId="22" applyNumberFormat="1" applyFont="1" applyBorder="1" applyAlignment="1">
      <alignment horizontal="center"/>
    </xf>
    <xf numFmtId="37" fontId="17" fillId="0" borderId="3" xfId="22" applyNumberFormat="1" applyFont="1" applyBorder="1" applyAlignment="1">
      <alignment horizontal="center"/>
    </xf>
    <xf numFmtId="37" fontId="13" fillId="0" borderId="3" xfId="22" quotePrefix="1" applyNumberFormat="1" applyFont="1" applyBorder="1" applyAlignment="1">
      <alignment horizontal="center"/>
    </xf>
    <xf numFmtId="0" fontId="13" fillId="0" borderId="3" xfId="22" applyFont="1" applyBorder="1"/>
    <xf numFmtId="0" fontId="13" fillId="0" borderId="4" xfId="22" applyFont="1" applyBorder="1"/>
    <xf numFmtId="0" fontId="17" fillId="0" borderId="3" xfId="21" applyFont="1" applyBorder="1" applyAlignment="1" applyProtection="1">
      <alignment horizontal="right"/>
      <protection locked="0"/>
    </xf>
    <xf numFmtId="37" fontId="17" fillId="0" borderId="3" xfId="22" applyNumberFormat="1" applyFont="1" applyBorder="1" applyAlignment="1">
      <alignment horizontal="center" wrapText="1"/>
    </xf>
    <xf numFmtId="0" fontId="17" fillId="0" borderId="3" xfId="22" applyFont="1" applyBorder="1"/>
    <xf numFmtId="0" fontId="17" fillId="0" borderId="4" xfId="22" applyFont="1" applyBorder="1"/>
    <xf numFmtId="37" fontId="17" fillId="0" borderId="1" xfId="22" applyNumberFormat="1" applyFont="1" applyBorder="1" applyAlignment="1">
      <alignment horizontal="center"/>
    </xf>
    <xf numFmtId="0" fontId="17" fillId="3" borderId="0" xfId="22" applyFont="1" applyFill="1" applyAlignment="1">
      <alignment horizontal="center" wrapText="1"/>
    </xf>
    <xf numFmtId="0" fontId="17" fillId="0" borderId="3" xfId="22" applyFont="1" applyBorder="1" applyAlignment="1">
      <alignment horizontal="center" vertical="center"/>
    </xf>
    <xf numFmtId="0" fontId="17" fillId="0" borderId="3" xfId="21" applyFont="1" applyBorder="1" applyAlignment="1" applyProtection="1">
      <alignment horizontal="left" indent="1"/>
      <protection locked="0"/>
    </xf>
    <xf numFmtId="37" fontId="17" fillId="0" borderId="4" xfId="22" applyNumberFormat="1" applyFont="1" applyBorder="1" applyAlignment="1">
      <alignment horizontal="center"/>
    </xf>
    <xf numFmtId="3" fontId="17" fillId="0" borderId="3" xfId="22" applyNumberFormat="1" applyFont="1" applyBorder="1" applyAlignment="1">
      <alignment horizontal="center"/>
    </xf>
    <xf numFmtId="38" fontId="17" fillId="6" borderId="0" xfId="22" applyNumberFormat="1" applyFont="1" applyFill="1" applyAlignment="1">
      <alignment horizontal="center" vertical="center" wrapText="1"/>
    </xf>
    <xf numFmtId="38" fontId="17" fillId="0" borderId="1" xfId="22" applyNumberFormat="1" applyFont="1" applyBorder="1" applyAlignment="1">
      <alignment horizontal="center"/>
    </xf>
    <xf numFmtId="38" fontId="17" fillId="0" borderId="3" xfId="22" applyNumberFormat="1" applyFont="1" applyBorder="1" applyAlignment="1">
      <alignment horizontal="center" wrapText="1"/>
    </xf>
    <xf numFmtId="38" fontId="17" fillId="0" borderId="3" xfId="22" applyNumberFormat="1" applyFont="1" applyBorder="1" applyAlignment="1">
      <alignment horizontal="center"/>
    </xf>
    <xf numFmtId="38" fontId="13" fillId="0" borderId="3" xfId="22" applyNumberFormat="1" applyFont="1" applyBorder="1" applyAlignment="1">
      <alignment horizontal="center"/>
    </xf>
    <xf numFmtId="0" fontId="17" fillId="0" borderId="4" xfId="22" applyFont="1" applyBorder="1" applyAlignment="1">
      <alignment horizontal="center" vertical="center"/>
    </xf>
    <xf numFmtId="37" fontId="13" fillId="0" borderId="14" xfId="22" applyNumberFormat="1" applyFont="1" applyBorder="1" applyAlignment="1">
      <alignment horizontal="center"/>
    </xf>
    <xf numFmtId="37" fontId="17" fillId="6" borderId="0" xfId="22" applyNumberFormat="1" applyFont="1" applyFill="1" applyAlignment="1">
      <alignment horizontal="center" vertical="center" wrapText="1"/>
    </xf>
    <xf numFmtId="37" fontId="17" fillId="0" borderId="1" xfId="20" applyNumberFormat="1" applyFont="1" applyBorder="1" applyAlignment="1">
      <alignment horizontal="center" vertical="center"/>
    </xf>
    <xf numFmtId="37" fontId="17" fillId="0" borderId="4" xfId="22" applyNumberFormat="1" applyFont="1" applyBorder="1" applyAlignment="1">
      <alignment horizontal="center" vertical="center"/>
    </xf>
    <xf numFmtId="37" fontId="13" fillId="0" borderId="3" xfId="22" applyNumberFormat="1" applyFont="1" applyBorder="1" applyAlignment="1">
      <alignment horizontal="center" wrapText="1"/>
    </xf>
    <xf numFmtId="37" fontId="13" fillId="0" borderId="4" xfId="22" applyNumberFormat="1" applyFont="1" applyBorder="1" applyAlignment="1">
      <alignment horizontal="center" wrapText="1"/>
    </xf>
    <xf numFmtId="37" fontId="13" fillId="0" borderId="1" xfId="22" applyNumberFormat="1" applyFont="1" applyBorder="1" applyAlignment="1">
      <alignment horizontal="center" wrapText="1"/>
    </xf>
    <xf numFmtId="37" fontId="17" fillId="0" borderId="4" xfId="22" applyNumberFormat="1" applyFont="1" applyBorder="1" applyAlignment="1">
      <alignment horizontal="center" wrapText="1"/>
    </xf>
    <xf numFmtId="3" fontId="17" fillId="6" borderId="0" xfId="22" applyNumberFormat="1" applyFont="1" applyFill="1" applyAlignment="1">
      <alignment horizontal="center" vertical="center" wrapText="1"/>
    </xf>
    <xf numFmtId="3" fontId="17" fillId="0" borderId="1" xfId="20" applyNumberFormat="1" applyFont="1" applyBorder="1" applyAlignment="1">
      <alignment horizontal="center"/>
    </xf>
    <xf numFmtId="3" fontId="17" fillId="0" borderId="3" xfId="22" applyNumberFormat="1" applyFont="1" applyBorder="1" applyAlignment="1">
      <alignment horizontal="center" wrapText="1"/>
    </xf>
    <xf numFmtId="3" fontId="17" fillId="0" borderId="4" xfId="22" applyNumberFormat="1" applyFont="1" applyBorder="1" applyAlignment="1">
      <alignment horizontal="center"/>
    </xf>
    <xf numFmtId="0" fontId="25" fillId="0" borderId="3" xfId="22" applyFont="1" applyBorder="1" applyAlignment="1">
      <alignment horizontal="center"/>
    </xf>
    <xf numFmtId="0" fontId="15" fillId="0" borderId="3" xfId="22" applyFont="1" applyBorder="1" applyAlignment="1">
      <alignment horizontal="center" vertical="center" wrapText="1"/>
    </xf>
    <xf numFmtId="37" fontId="13" fillId="0" borderId="0" xfId="22" applyNumberFormat="1" applyFont="1" applyAlignment="1">
      <alignment horizontal="center"/>
    </xf>
    <xf numFmtId="37" fontId="13" fillId="0" borderId="3" xfId="22" applyNumberFormat="1" applyFont="1" applyBorder="1" applyAlignment="1">
      <alignment horizontal="left" wrapText="1"/>
    </xf>
    <xf numFmtId="10" fontId="13" fillId="0" borderId="3" xfId="20" applyNumberFormat="1" applyFont="1" applyBorder="1" applyAlignment="1">
      <alignment horizontal="center"/>
    </xf>
    <xf numFmtId="10" fontId="13" fillId="0" borderId="3" xfId="22" applyNumberFormat="1" applyFont="1" applyBorder="1" applyAlignment="1">
      <alignment horizontal="center"/>
    </xf>
    <xf numFmtId="0" fontId="13" fillId="0" borderId="0" xfId="22" applyFont="1" applyAlignment="1">
      <alignment horizontal="center"/>
    </xf>
    <xf numFmtId="10" fontId="13" fillId="0" borderId="0" xfId="22" applyNumberFormat="1" applyFont="1"/>
    <xf numFmtId="166" fontId="13" fillId="0" borderId="3" xfId="22" applyNumberFormat="1" applyFont="1" applyBorder="1" applyAlignment="1">
      <alignment horizontal="center"/>
    </xf>
    <xf numFmtId="10" fontId="13" fillId="0" borderId="3" xfId="22" applyNumberFormat="1" applyFont="1" applyBorder="1"/>
    <xf numFmtId="0" fontId="13" fillId="0" borderId="3" xfId="22" applyFont="1" applyBorder="1" applyAlignment="1">
      <alignment horizontal="center"/>
    </xf>
    <xf numFmtId="0" fontId="26" fillId="0" borderId="3" xfId="26" applyFont="1" applyBorder="1" applyAlignment="1">
      <alignment horizontal="center" vertical="center" wrapText="1"/>
    </xf>
    <xf numFmtId="3" fontId="17" fillId="4" borderId="3" xfId="22" applyNumberFormat="1" applyFont="1" applyFill="1" applyBorder="1" applyAlignment="1">
      <alignment horizontal="center"/>
    </xf>
    <xf numFmtId="41" fontId="11" fillId="0" borderId="18" xfId="0" applyNumberFormat="1" applyFont="1" applyBorder="1"/>
    <xf numFmtId="41" fontId="27" fillId="0" borderId="3" xfId="0" applyNumberFormat="1" applyFont="1" applyBorder="1"/>
    <xf numFmtId="10" fontId="27" fillId="0" borderId="18" xfId="0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/>
    <xf numFmtId="37" fontId="17" fillId="7" borderId="0" xfId="22" applyNumberFormat="1" applyFont="1" applyFill="1" applyAlignment="1">
      <alignment horizontal="center" wrapText="1"/>
    </xf>
    <xf numFmtId="37" fontId="17" fillId="7" borderId="0" xfId="22" applyNumberFormat="1" applyFont="1" applyFill="1" applyAlignment="1">
      <alignment horizontal="center"/>
    </xf>
    <xf numFmtId="0" fontId="17" fillId="7" borderId="0" xfId="22" applyFont="1" applyFill="1" applyAlignment="1">
      <alignment horizontal="center" vertical="center" wrapText="1"/>
    </xf>
    <xf numFmtId="0" fontId="11" fillId="0" borderId="3" xfId="0" applyFont="1" applyBorder="1"/>
    <xf numFmtId="166" fontId="0" fillId="0" borderId="0" xfId="30" applyNumberFormat="1" applyFont="1"/>
    <xf numFmtId="164" fontId="11" fillId="0" borderId="3" xfId="29" applyNumberFormat="1" applyFont="1" applyBorder="1"/>
    <xf numFmtId="41" fontId="15" fillId="4" borderId="17" xfId="0" applyNumberFormat="1" applyFont="1" applyFill="1" applyBorder="1"/>
    <xf numFmtId="10" fontId="15" fillId="0" borderId="19" xfId="0" applyNumberFormat="1" applyFont="1" applyBorder="1"/>
    <xf numFmtId="41" fontId="12" fillId="0" borderId="1" xfId="0" applyNumberFormat="1" applyFont="1" applyBorder="1"/>
    <xf numFmtId="41" fontId="11" fillId="3" borderId="1" xfId="0" applyNumberFormat="1" applyFont="1" applyFill="1" applyBorder="1"/>
    <xf numFmtId="41" fontId="11" fillId="2" borderId="1" xfId="0" applyNumberFormat="1" applyFont="1" applyFill="1" applyBorder="1"/>
    <xf numFmtId="10" fontId="11" fillId="0" borderId="1" xfId="0" applyNumberFormat="1" applyFont="1" applyBorder="1"/>
    <xf numFmtId="41" fontId="11" fillId="0" borderId="1" xfId="0" applyNumberFormat="1" applyFont="1" applyBorder="1"/>
    <xf numFmtId="10" fontId="11" fillId="0" borderId="21" xfId="0" applyNumberFormat="1" applyFont="1" applyBorder="1"/>
    <xf numFmtId="164" fontId="12" fillId="0" borderId="3" xfId="29" applyNumberFormat="1" applyFont="1" applyBorder="1"/>
    <xf numFmtId="0" fontId="11" fillId="0" borderId="17" xfId="0" applyFont="1" applyBorder="1" applyAlignment="1">
      <alignment horizontal="center"/>
    </xf>
    <xf numFmtId="41" fontId="12" fillId="0" borderId="18" xfId="0" applyNumberFormat="1" applyFont="1" applyBorder="1"/>
    <xf numFmtId="0" fontId="12" fillId="3" borderId="23" xfId="0" applyFont="1" applyFill="1" applyBorder="1"/>
    <xf numFmtId="164" fontId="11" fillId="0" borderId="0" xfId="29" applyNumberFormat="1" applyFont="1" applyBorder="1"/>
    <xf numFmtId="10" fontId="11" fillId="0" borderId="19" xfId="0" applyNumberFormat="1" applyFont="1" applyBorder="1"/>
    <xf numFmtId="14" fontId="17" fillId="0" borderId="0" xfId="22" applyNumberFormat="1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7" fillId="0" borderId="0" xfId="21" applyFont="1" applyAlignment="1">
      <alignment horizontal="center"/>
    </xf>
    <xf numFmtId="3" fontId="17" fillId="0" borderId="0" xfId="21" applyNumberFormat="1" applyFont="1" applyAlignment="1">
      <alignment horizontal="center"/>
    </xf>
    <xf numFmtId="14" fontId="17" fillId="0" borderId="0" xfId="22" applyNumberFormat="1" applyFont="1" applyAlignment="1">
      <alignment horizontal="center"/>
    </xf>
    <xf numFmtId="165" fontId="17" fillId="0" borderId="0" xfId="22" applyNumberFormat="1" applyFont="1" applyAlignment="1">
      <alignment horizontal="center"/>
    </xf>
    <xf numFmtId="14" fontId="24" fillId="5" borderId="2" xfId="22" applyNumberFormat="1" applyFont="1" applyFill="1" applyBorder="1" applyAlignment="1">
      <alignment horizontal="center"/>
    </xf>
  </cellXfs>
  <cellStyles count="32">
    <cellStyle name="Comma" xfId="29" builtinId="3"/>
    <cellStyle name="Comma 2" xfId="7" xr:uid="{00000000-0005-0000-0000-000001000000}"/>
    <cellStyle name="Comma 2 2" xfId="3" xr:uid="{00000000-0005-0000-0000-000002000000}"/>
    <cellStyle name="Comma 3" xfId="8" xr:uid="{00000000-0005-0000-0000-000003000000}"/>
    <cellStyle name="Comma 4" xfId="9" xr:uid="{00000000-0005-0000-0000-000004000000}"/>
    <cellStyle name="Currency 2" xfId="10" xr:uid="{00000000-0005-0000-0000-000005000000}"/>
    <cellStyle name="Currency 3" xfId="11" xr:uid="{00000000-0005-0000-0000-000006000000}"/>
    <cellStyle name="Normal" xfId="0" builtinId="0"/>
    <cellStyle name="Normal 10" xfId="25" xr:uid="{00000000-0005-0000-0000-000008000000}"/>
    <cellStyle name="Normal 11" xfId="27" xr:uid="{00000000-0005-0000-0000-000009000000}"/>
    <cellStyle name="Normal 11 2" xfId="28" xr:uid="{00000000-0005-0000-0000-00000A000000}"/>
    <cellStyle name="Normal 12" xfId="31" xr:uid="{00000000-0005-0000-0000-00000B000000}"/>
    <cellStyle name="Normal 2" xfId="2" xr:uid="{00000000-0005-0000-0000-00000C000000}"/>
    <cellStyle name="Normal 2 2" xfId="18" xr:uid="{00000000-0005-0000-0000-00000D000000}"/>
    <cellStyle name="Normal 2 3" xfId="22" xr:uid="{00000000-0005-0000-0000-00000E000000}"/>
    <cellStyle name="Normal 3" xfId="4" xr:uid="{00000000-0005-0000-0000-00000F000000}"/>
    <cellStyle name="Normal 4" xfId="5" xr:uid="{00000000-0005-0000-0000-000010000000}"/>
    <cellStyle name="Normal 5" xfId="12" xr:uid="{00000000-0005-0000-0000-000011000000}"/>
    <cellStyle name="Normal 6" xfId="13" xr:uid="{00000000-0005-0000-0000-000012000000}"/>
    <cellStyle name="Normal 6 2" xfId="14" xr:uid="{00000000-0005-0000-0000-000013000000}"/>
    <cellStyle name="Normal 7" xfId="15" xr:uid="{00000000-0005-0000-0000-000014000000}"/>
    <cellStyle name="Normal 8" xfId="17" xr:uid="{00000000-0005-0000-0000-000015000000}"/>
    <cellStyle name="Normal 9" xfId="19" xr:uid="{00000000-0005-0000-0000-000016000000}"/>
    <cellStyle name="Normal 9 2" xfId="23" xr:uid="{00000000-0005-0000-0000-000017000000}"/>
    <cellStyle name="Normal 9 3" xfId="24" xr:uid="{00000000-0005-0000-0000-000018000000}"/>
    <cellStyle name="Normal 9 4" xfId="26" xr:uid="{00000000-0005-0000-0000-000019000000}"/>
    <cellStyle name="Normal_FY Sumry ETC Exp 10 04.xls" xfId="21" xr:uid="{00000000-0005-0000-0000-00001A000000}"/>
    <cellStyle name="Normal_Landscape worksheet1" xfId="1" xr:uid="{00000000-0005-0000-0000-00001B000000}"/>
    <cellStyle name="Percent" xfId="30" builtinId="5"/>
    <cellStyle name="Percent 2" xfId="6" xr:uid="{00000000-0005-0000-0000-00001D000000}"/>
    <cellStyle name="Percent 2 2" xfId="20" xr:uid="{00000000-0005-0000-0000-00001E000000}"/>
    <cellStyle name="Percent 3" xfId="16" xr:uid="{00000000-0005-0000-0000-00001F000000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76200</xdr:rowOff>
    </xdr:from>
    <xdr:to>
      <xdr:col>1</xdr:col>
      <xdr:colOff>15240</xdr:colOff>
      <xdr:row>2</xdr:row>
      <xdr:rowOff>83820</xdr:rowOff>
    </xdr:to>
    <xdr:pic>
      <xdr:nvPicPr>
        <xdr:cNvPr id="3" name="Picture 2" descr="http://uwlax.edu/universityrelations/UW-LBranding/Images/Download%20Logos/uw-lwordmark_cmyk300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76200"/>
          <a:ext cx="138684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0</xdr:row>
      <xdr:rowOff>31750</xdr:rowOff>
    </xdr:from>
    <xdr:to>
      <xdr:col>0</xdr:col>
      <xdr:colOff>1667934</xdr:colOff>
      <xdr:row>2</xdr:row>
      <xdr:rowOff>57151</xdr:rowOff>
    </xdr:to>
    <xdr:pic>
      <xdr:nvPicPr>
        <xdr:cNvPr id="2" name="Picture 1" descr="Download wordmark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31750"/>
          <a:ext cx="1371601" cy="360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3"/>
  <sheetViews>
    <sheetView tabSelected="1" zoomScale="90" zoomScaleNormal="90" workbookViewId="0">
      <pane ySplit="3" topLeftCell="A4" activePane="bottomLeft" state="frozen"/>
      <selection pane="bottomLeft" activeCell="S53" sqref="S53"/>
    </sheetView>
  </sheetViews>
  <sheetFormatPr defaultRowHeight="12.75"/>
  <cols>
    <col min="1" max="1" width="21.28515625" style="2" customWidth="1"/>
    <col min="2" max="2" width="11.5703125" style="2" customWidth="1"/>
    <col min="3" max="3" width="11.5703125" style="20" customWidth="1"/>
    <col min="4" max="4" width="11.5703125" style="2" customWidth="1"/>
    <col min="5" max="5" width="11.5703125" style="20" customWidth="1"/>
    <col min="6" max="6" width="11.5703125" style="2" customWidth="1"/>
    <col min="7" max="7" width="11.5703125" style="20" customWidth="1"/>
    <col min="8" max="8" width="11.5703125" style="2" customWidth="1"/>
    <col min="9" max="9" width="11.5703125" style="20" customWidth="1"/>
    <col min="10" max="10" width="11.5703125" style="2" customWidth="1"/>
    <col min="11" max="11" width="11.5703125" style="20" customWidth="1"/>
    <col min="12" max="12" width="11.5703125" style="2" customWidth="1"/>
    <col min="13" max="13" width="11.5703125" style="20" customWidth="1"/>
    <col min="14" max="14" width="11.5703125" style="2" customWidth="1"/>
    <col min="15" max="15" width="11.5703125" style="20" customWidth="1"/>
    <col min="16" max="16" width="11.5703125" style="2" customWidth="1"/>
    <col min="17" max="17" width="11.5703125" style="20" customWidth="1"/>
    <col min="18" max="19" width="11.140625" bestFit="1" customWidth="1"/>
  </cols>
  <sheetData>
    <row r="1" spans="1:17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1"/>
    </row>
    <row r="2" spans="1:17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</row>
    <row r="3" spans="1:17" ht="13.5" thickBot="1">
      <c r="A3" s="122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</row>
    <row r="4" spans="1:17" ht="15" customHeight="1">
      <c r="A4" s="13"/>
      <c r="B4" s="125" t="s">
        <v>3</v>
      </c>
      <c r="C4" s="125"/>
      <c r="D4" s="125" t="s">
        <v>4</v>
      </c>
      <c r="E4" s="125"/>
      <c r="F4" s="125" t="s">
        <v>5</v>
      </c>
      <c r="G4" s="125"/>
      <c r="H4" s="125" t="s">
        <v>6</v>
      </c>
      <c r="I4" s="125"/>
      <c r="J4" s="125" t="s">
        <v>7</v>
      </c>
      <c r="K4" s="125"/>
      <c r="L4" s="125" t="s">
        <v>8</v>
      </c>
      <c r="M4" s="125"/>
      <c r="N4" s="125" t="s">
        <v>9</v>
      </c>
      <c r="O4" s="125"/>
      <c r="P4" s="125" t="s">
        <v>10</v>
      </c>
      <c r="Q4" s="126"/>
    </row>
    <row r="5" spans="1:17" ht="15" customHeight="1">
      <c r="A5" s="5" t="s">
        <v>11</v>
      </c>
      <c r="B5" s="96" t="s">
        <v>12</v>
      </c>
      <c r="C5" s="96" t="s">
        <v>13</v>
      </c>
      <c r="D5" s="96" t="s">
        <v>12</v>
      </c>
      <c r="E5" s="96" t="s">
        <v>13</v>
      </c>
      <c r="F5" s="96" t="s">
        <v>12</v>
      </c>
      <c r="G5" s="96" t="s">
        <v>13</v>
      </c>
      <c r="H5" s="96" t="s">
        <v>12</v>
      </c>
      <c r="I5" s="96" t="s">
        <v>13</v>
      </c>
      <c r="J5" s="96" t="s">
        <v>12</v>
      </c>
      <c r="K5" s="96" t="s">
        <v>13</v>
      </c>
      <c r="L5" s="96" t="s">
        <v>12</v>
      </c>
      <c r="M5" s="96" t="s">
        <v>13</v>
      </c>
      <c r="N5" s="96" t="s">
        <v>12</v>
      </c>
      <c r="O5" s="96" t="s">
        <v>13</v>
      </c>
      <c r="P5" s="96" t="s">
        <v>12</v>
      </c>
      <c r="Q5" s="113" t="s">
        <v>13</v>
      </c>
    </row>
    <row r="6" spans="1:17" ht="15" customHeight="1">
      <c r="A6" s="6" t="s">
        <v>14</v>
      </c>
      <c r="B6" s="15">
        <v>5561</v>
      </c>
      <c r="C6" s="3">
        <v>5358</v>
      </c>
      <c r="D6" s="15">
        <v>0</v>
      </c>
      <c r="E6" s="3">
        <v>0</v>
      </c>
      <c r="F6" s="15">
        <v>2101</v>
      </c>
      <c r="G6" s="3">
        <v>2254</v>
      </c>
      <c r="H6" s="15">
        <v>4346</v>
      </c>
      <c r="I6" s="3">
        <v>3881</v>
      </c>
      <c r="J6" s="15">
        <v>1037</v>
      </c>
      <c r="K6" s="3">
        <v>1060</v>
      </c>
      <c r="L6" s="15">
        <v>377</v>
      </c>
      <c r="M6" s="3">
        <v>305</v>
      </c>
      <c r="N6" s="15">
        <v>266</v>
      </c>
      <c r="O6" s="3">
        <v>242</v>
      </c>
      <c r="P6" s="15">
        <v>423</v>
      </c>
      <c r="Q6" s="24">
        <v>373</v>
      </c>
    </row>
    <row r="7" spans="1:17" ht="15" customHeight="1">
      <c r="A7" s="6" t="s">
        <v>15</v>
      </c>
      <c r="B7" s="15">
        <v>311719</v>
      </c>
      <c r="C7" s="3">
        <v>326690</v>
      </c>
      <c r="D7" s="15">
        <v>0</v>
      </c>
      <c r="E7" s="3">
        <v>0</v>
      </c>
      <c r="F7" s="15">
        <v>117782</v>
      </c>
      <c r="G7" s="3">
        <v>137398</v>
      </c>
      <c r="H7" s="15">
        <v>243644</v>
      </c>
      <c r="I7" s="3">
        <v>236579</v>
      </c>
      <c r="J7" s="15">
        <v>58153</v>
      </c>
      <c r="K7" s="3">
        <v>64600</v>
      </c>
      <c r="L7" s="15">
        <v>21151</v>
      </c>
      <c r="M7" s="3">
        <v>18579</v>
      </c>
      <c r="N7" s="15">
        <v>14899</v>
      </c>
      <c r="O7" s="3">
        <v>14746</v>
      </c>
      <c r="P7" s="15">
        <v>23723</v>
      </c>
      <c r="Q7" s="24">
        <v>22712</v>
      </c>
    </row>
    <row r="8" spans="1:17" ht="15" customHeight="1">
      <c r="A8" s="6" t="s">
        <v>16</v>
      </c>
      <c r="B8" s="15">
        <v>9127</v>
      </c>
      <c r="C8" s="3">
        <v>9261</v>
      </c>
      <c r="D8" s="15">
        <v>0</v>
      </c>
      <c r="E8" s="3">
        <v>0</v>
      </c>
      <c r="F8" s="15">
        <v>3449</v>
      </c>
      <c r="G8" s="3">
        <v>3895</v>
      </c>
      <c r="H8" s="15">
        <v>7134</v>
      </c>
      <c r="I8" s="3">
        <v>6706</v>
      </c>
      <c r="J8" s="15">
        <v>1703</v>
      </c>
      <c r="K8" s="3">
        <v>1831</v>
      </c>
      <c r="L8" s="15">
        <v>619</v>
      </c>
      <c r="M8" s="3">
        <v>527</v>
      </c>
      <c r="N8" s="15">
        <v>436</v>
      </c>
      <c r="O8" s="3">
        <v>418</v>
      </c>
      <c r="P8" s="15">
        <v>695</v>
      </c>
      <c r="Q8" s="24">
        <v>644</v>
      </c>
    </row>
    <row r="9" spans="1:17" ht="15" customHeight="1">
      <c r="A9" s="6" t="s">
        <v>17</v>
      </c>
      <c r="B9" s="15">
        <v>553341</v>
      </c>
      <c r="C9" s="3">
        <v>576022</v>
      </c>
      <c r="D9" s="15">
        <v>0</v>
      </c>
      <c r="E9" s="3">
        <v>0</v>
      </c>
      <c r="F9" s="15">
        <v>227286</v>
      </c>
      <c r="G9" s="3">
        <v>206615</v>
      </c>
      <c r="H9" s="15">
        <v>387221</v>
      </c>
      <c r="I9" s="3">
        <v>382931</v>
      </c>
      <c r="J9" s="15">
        <v>102576</v>
      </c>
      <c r="K9" s="3">
        <v>112466</v>
      </c>
      <c r="L9" s="15">
        <v>41205</v>
      </c>
      <c r="M9" s="3">
        <v>43651</v>
      </c>
      <c r="N9" s="15">
        <v>23045</v>
      </c>
      <c r="O9" s="3">
        <v>21569</v>
      </c>
      <c r="P9" s="15">
        <v>34387</v>
      </c>
      <c r="Q9" s="24">
        <v>35606</v>
      </c>
    </row>
    <row r="10" spans="1:17" ht="15" customHeight="1">
      <c r="A10" s="6" t="s">
        <v>18</v>
      </c>
      <c r="B10" s="15">
        <v>55305</v>
      </c>
      <c r="C10" s="3">
        <v>62841</v>
      </c>
      <c r="D10" s="15">
        <v>109337</v>
      </c>
      <c r="E10" s="3">
        <v>111841</v>
      </c>
      <c r="F10" s="15">
        <v>10510</v>
      </c>
      <c r="G10" s="3">
        <v>11735</v>
      </c>
      <c r="H10" s="15">
        <v>6115</v>
      </c>
      <c r="I10" s="3">
        <v>6949</v>
      </c>
      <c r="J10" s="15">
        <v>9250</v>
      </c>
      <c r="K10" s="3">
        <v>10511</v>
      </c>
      <c r="L10" s="15">
        <v>3314</v>
      </c>
      <c r="M10" s="3">
        <v>3766</v>
      </c>
      <c r="N10" s="15">
        <v>565</v>
      </c>
      <c r="O10" s="3">
        <v>642</v>
      </c>
      <c r="P10" s="15">
        <v>0</v>
      </c>
      <c r="Q10" s="24">
        <v>0</v>
      </c>
    </row>
    <row r="11" spans="1:17" ht="15" customHeight="1">
      <c r="A11" s="6" t="s">
        <v>19</v>
      </c>
      <c r="B11" s="15">
        <v>66834</v>
      </c>
      <c r="C11" s="3">
        <v>70214.7</v>
      </c>
      <c r="D11" s="15">
        <v>0</v>
      </c>
      <c r="E11" s="3">
        <v>0</v>
      </c>
      <c r="F11" s="15">
        <v>30444</v>
      </c>
      <c r="G11" s="3">
        <v>37694.43</v>
      </c>
      <c r="H11" s="15">
        <v>11401</v>
      </c>
      <c r="I11" s="3">
        <v>10603.32</v>
      </c>
      <c r="J11" s="15">
        <v>24196</v>
      </c>
      <c r="K11" s="3">
        <v>25680.16</v>
      </c>
      <c r="L11" s="15">
        <v>7061</v>
      </c>
      <c r="M11" s="3">
        <v>7285.53</v>
      </c>
      <c r="N11" s="15">
        <v>10005</v>
      </c>
      <c r="O11" s="3">
        <v>11886.91</v>
      </c>
      <c r="P11" s="15">
        <v>16780</v>
      </c>
      <c r="Q11" s="24">
        <v>18509.13</v>
      </c>
    </row>
    <row r="12" spans="1:17" ht="15" customHeight="1">
      <c r="A12" s="6" t="s">
        <v>20</v>
      </c>
      <c r="B12" s="15">
        <v>16966</v>
      </c>
      <c r="C12" s="3">
        <v>18511</v>
      </c>
      <c r="D12" s="15">
        <v>0</v>
      </c>
      <c r="E12" s="3">
        <v>0</v>
      </c>
      <c r="F12" s="15">
        <v>7399</v>
      </c>
      <c r="G12" s="3">
        <v>9938</v>
      </c>
      <c r="H12" s="15">
        <v>5487</v>
      </c>
      <c r="I12" s="3">
        <v>2795</v>
      </c>
      <c r="J12" s="15">
        <v>5397</v>
      </c>
      <c r="K12" s="3">
        <v>6770</v>
      </c>
      <c r="L12" s="15">
        <v>1632</v>
      </c>
      <c r="M12" s="3">
        <v>1921</v>
      </c>
      <c r="N12" s="15">
        <v>2108</v>
      </c>
      <c r="O12" s="3">
        <v>3134</v>
      </c>
      <c r="P12" s="15">
        <v>3517</v>
      </c>
      <c r="Q12" s="24">
        <v>4880</v>
      </c>
    </row>
    <row r="13" spans="1:17" ht="15" customHeight="1">
      <c r="A13" s="6" t="s">
        <v>21</v>
      </c>
      <c r="B13" s="15">
        <v>104662</v>
      </c>
      <c r="C13" s="3">
        <v>148884</v>
      </c>
      <c r="D13" s="15">
        <v>0</v>
      </c>
      <c r="E13" s="3">
        <v>0</v>
      </c>
      <c r="F13" s="15">
        <v>19889</v>
      </c>
      <c r="G13" s="3">
        <v>27803</v>
      </c>
      <c r="H13" s="15">
        <v>11573</v>
      </c>
      <c r="I13" s="3">
        <v>16463</v>
      </c>
      <c r="J13" s="15">
        <v>17506</v>
      </c>
      <c r="K13" s="3">
        <v>24902</v>
      </c>
      <c r="L13" s="15">
        <v>6272</v>
      </c>
      <c r="M13" s="116">
        <v>8923</v>
      </c>
      <c r="N13" s="15">
        <v>1069</v>
      </c>
      <c r="O13" s="3">
        <v>1521</v>
      </c>
      <c r="P13" s="15">
        <v>0</v>
      </c>
      <c r="Q13" s="24">
        <v>0</v>
      </c>
    </row>
    <row r="14" spans="1:17" ht="15" customHeight="1">
      <c r="A14" s="6" t="s">
        <v>22</v>
      </c>
      <c r="B14" s="15">
        <v>6212</v>
      </c>
      <c r="C14" s="3">
        <v>1911</v>
      </c>
      <c r="D14" s="15">
        <v>0</v>
      </c>
      <c r="E14" s="3">
        <v>0</v>
      </c>
      <c r="F14" s="15">
        <v>1432</v>
      </c>
      <c r="G14" s="3">
        <v>665</v>
      </c>
      <c r="H14" s="15">
        <v>10870</v>
      </c>
      <c r="I14" s="3">
        <v>3321</v>
      </c>
      <c r="J14" s="15">
        <v>1202</v>
      </c>
      <c r="K14" s="3">
        <v>525</v>
      </c>
      <c r="L14" s="15">
        <v>586</v>
      </c>
      <c r="M14" s="3">
        <v>167</v>
      </c>
      <c r="N14" s="15">
        <v>115</v>
      </c>
      <c r="O14" s="3">
        <v>35</v>
      </c>
      <c r="P14" s="15">
        <v>132</v>
      </c>
      <c r="Q14" s="24">
        <v>52</v>
      </c>
    </row>
    <row r="15" spans="1:17" ht="15" customHeight="1">
      <c r="A15" s="6" t="s">
        <v>23</v>
      </c>
      <c r="B15" s="15">
        <v>577</v>
      </c>
      <c r="C15" s="3">
        <v>457</v>
      </c>
      <c r="D15" s="15">
        <v>0</v>
      </c>
      <c r="E15" s="3">
        <v>0</v>
      </c>
      <c r="F15" s="15">
        <v>133</v>
      </c>
      <c r="G15" s="3">
        <v>159</v>
      </c>
      <c r="H15" s="15">
        <v>1010</v>
      </c>
      <c r="I15" s="3">
        <v>795</v>
      </c>
      <c r="J15" s="15">
        <v>111</v>
      </c>
      <c r="K15" s="3">
        <v>126</v>
      </c>
      <c r="L15" s="15">
        <v>54</v>
      </c>
      <c r="M15" s="3">
        <v>40</v>
      </c>
      <c r="N15" s="15">
        <v>11</v>
      </c>
      <c r="O15" s="3">
        <v>8</v>
      </c>
      <c r="P15" s="15">
        <v>12</v>
      </c>
      <c r="Q15" s="24">
        <v>13</v>
      </c>
    </row>
    <row r="16" spans="1:17" ht="15" customHeight="1">
      <c r="A16" s="6" t="s">
        <v>24</v>
      </c>
      <c r="B16" s="15">
        <v>1522</v>
      </c>
      <c r="C16" s="3">
        <v>1893.8296663873473</v>
      </c>
      <c r="D16" s="15">
        <v>0</v>
      </c>
      <c r="E16" s="3">
        <v>0</v>
      </c>
      <c r="F16" s="15">
        <v>1127</v>
      </c>
      <c r="G16" s="3">
        <v>1989.4728743829492</v>
      </c>
      <c r="H16" s="15">
        <v>25592</v>
      </c>
      <c r="I16" s="3">
        <v>24310.238246689496</v>
      </c>
      <c r="J16" s="15">
        <v>568</v>
      </c>
      <c r="K16" s="3">
        <v>417.36993861690809</v>
      </c>
      <c r="L16" s="15">
        <v>752</v>
      </c>
      <c r="M16" s="3">
        <v>896.13872822609312</v>
      </c>
      <c r="N16" s="15">
        <v>49</v>
      </c>
      <c r="O16" s="3">
        <v>56.085734831582045</v>
      </c>
      <c r="P16" s="15">
        <v>23</v>
      </c>
      <c r="Q16" s="24">
        <v>93.991606548616446</v>
      </c>
    </row>
    <row r="17" spans="1:18" ht="15" customHeight="1">
      <c r="A17" s="6" t="s">
        <v>25</v>
      </c>
      <c r="B17" s="15">
        <v>1031</v>
      </c>
      <c r="C17" s="3">
        <v>1022</v>
      </c>
      <c r="D17" s="15">
        <v>0</v>
      </c>
      <c r="E17" s="3">
        <v>0</v>
      </c>
      <c r="F17" s="15">
        <v>390</v>
      </c>
      <c r="G17" s="3">
        <v>430</v>
      </c>
      <c r="H17" s="15">
        <v>806</v>
      </c>
      <c r="I17" s="3">
        <v>740</v>
      </c>
      <c r="J17" s="15">
        <v>192</v>
      </c>
      <c r="K17" s="3">
        <v>202</v>
      </c>
      <c r="L17" s="15">
        <v>70</v>
      </c>
      <c r="M17" s="3">
        <v>58</v>
      </c>
      <c r="N17" s="15">
        <v>49</v>
      </c>
      <c r="O17" s="3">
        <v>46</v>
      </c>
      <c r="P17" s="15">
        <v>78</v>
      </c>
      <c r="Q17" s="24">
        <v>71</v>
      </c>
    </row>
    <row r="18" spans="1:18" ht="15" hidden="1" customHeight="1">
      <c r="A18" s="6" t="s">
        <v>26</v>
      </c>
      <c r="B18" s="15"/>
      <c r="C18" s="3"/>
      <c r="D18" s="15">
        <v>0</v>
      </c>
      <c r="E18" s="3"/>
      <c r="F18" s="15"/>
      <c r="G18" s="3"/>
      <c r="H18" s="15"/>
      <c r="I18" s="3"/>
      <c r="J18" s="15"/>
      <c r="K18" s="3"/>
      <c r="L18" s="15"/>
      <c r="M18" s="3"/>
      <c r="N18" s="15"/>
      <c r="O18" s="3"/>
      <c r="P18" s="15"/>
      <c r="Q18" s="24"/>
    </row>
    <row r="19" spans="1:18" s="1" customFormat="1" ht="15" customHeight="1">
      <c r="A19" s="11" t="s">
        <v>27</v>
      </c>
      <c r="B19" s="16">
        <f t="shared" ref="B19:Q19" si="0">SUM(B6:B17)</f>
        <v>1132857</v>
      </c>
      <c r="C19" s="16">
        <f t="shared" si="0"/>
        <v>1223065.5296663872</v>
      </c>
      <c r="D19" s="16">
        <f t="shared" si="0"/>
        <v>109337</v>
      </c>
      <c r="E19" s="16">
        <f t="shared" si="0"/>
        <v>111841</v>
      </c>
      <c r="F19" s="16">
        <f t="shared" si="0"/>
        <v>421942</v>
      </c>
      <c r="G19" s="16">
        <f t="shared" si="0"/>
        <v>440575.90287438297</v>
      </c>
      <c r="H19" s="16">
        <f t="shared" si="0"/>
        <v>715199</v>
      </c>
      <c r="I19" s="16">
        <f t="shared" si="0"/>
        <v>696073.5582466895</v>
      </c>
      <c r="J19" s="16">
        <f t="shared" si="0"/>
        <v>221891</v>
      </c>
      <c r="K19" s="16">
        <f t="shared" si="0"/>
        <v>249090.52993861691</v>
      </c>
      <c r="L19" s="16">
        <f t="shared" si="0"/>
        <v>83093</v>
      </c>
      <c r="M19" s="16">
        <f t="shared" si="0"/>
        <v>86118.668728226097</v>
      </c>
      <c r="N19" s="16">
        <f t="shared" si="0"/>
        <v>52617</v>
      </c>
      <c r="O19" s="16">
        <f t="shared" si="0"/>
        <v>54303.995734831587</v>
      </c>
      <c r="P19" s="16">
        <f t="shared" si="0"/>
        <v>79770</v>
      </c>
      <c r="Q19" s="25">
        <f t="shared" si="0"/>
        <v>82954.121606548622</v>
      </c>
    </row>
    <row r="20" spans="1:18" ht="15" customHeight="1">
      <c r="A20" s="6"/>
      <c r="B20" s="3"/>
      <c r="C20" s="3"/>
      <c r="D20" s="1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24"/>
    </row>
    <row r="21" spans="1:18" ht="15" customHeight="1">
      <c r="A21" s="7" t="s">
        <v>28</v>
      </c>
      <c r="B21" s="3"/>
      <c r="C21" s="3"/>
      <c r="D21" s="15"/>
      <c r="E21" s="3"/>
      <c r="F21" s="15"/>
      <c r="G21" s="3"/>
      <c r="H21" s="15"/>
      <c r="I21" s="3"/>
      <c r="J21" s="15"/>
      <c r="K21" s="3"/>
      <c r="L21" s="15"/>
      <c r="M21" s="3"/>
      <c r="N21" s="15"/>
      <c r="O21" s="3"/>
      <c r="P21" s="15"/>
      <c r="Q21" s="24"/>
    </row>
    <row r="22" spans="1:18" ht="15" customHeight="1">
      <c r="A22" s="6" t="s">
        <v>29</v>
      </c>
      <c r="B22" s="15">
        <v>706423.44620871975</v>
      </c>
      <c r="C22" s="3">
        <v>744653.09479435859</v>
      </c>
      <c r="D22" s="15">
        <v>0</v>
      </c>
      <c r="E22" s="3">
        <v>0</v>
      </c>
      <c r="F22" s="15">
        <v>43217.405916903255</v>
      </c>
      <c r="G22" s="3">
        <v>48999.677078169196</v>
      </c>
      <c r="H22" s="15">
        <v>24445.266868149793</v>
      </c>
      <c r="I22" s="3">
        <v>24262.524650084211</v>
      </c>
      <c r="J22" s="15">
        <v>30782</v>
      </c>
      <c r="K22" s="3">
        <v>29745.375056678247</v>
      </c>
      <c r="L22" s="15">
        <v>10087.885798545225</v>
      </c>
      <c r="M22" s="3">
        <v>9548.563489702221</v>
      </c>
      <c r="N22" s="15">
        <v>1547.6116851372271</v>
      </c>
      <c r="O22" s="3">
        <v>1496.9591979764414</v>
      </c>
      <c r="P22" s="15">
        <v>2456.2919345513001</v>
      </c>
      <c r="Q22" s="24">
        <v>2500.8722335719708</v>
      </c>
    </row>
    <row r="23" spans="1:18" ht="15" customHeight="1">
      <c r="A23" s="6" t="s">
        <v>30</v>
      </c>
      <c r="B23" s="15">
        <v>3813448.7716139997</v>
      </c>
      <c r="C23" s="3">
        <v>3851567</v>
      </c>
      <c r="D23" s="15">
        <v>0</v>
      </c>
      <c r="E23" s="3">
        <v>0</v>
      </c>
      <c r="F23" s="15">
        <v>2085618.6348550001</v>
      </c>
      <c r="G23" s="3">
        <v>1721836.54</v>
      </c>
      <c r="H23" s="15">
        <v>416563.9456509999</v>
      </c>
      <c r="I23" s="3">
        <v>396752.73677999998</v>
      </c>
      <c r="J23" s="15">
        <v>615761</v>
      </c>
      <c r="K23" s="3">
        <v>608645.66666666663</v>
      </c>
      <c r="L23" s="15">
        <v>0</v>
      </c>
      <c r="M23" s="3">
        <v>0</v>
      </c>
      <c r="N23" s="15">
        <v>0</v>
      </c>
      <c r="O23" s="15">
        <v>0</v>
      </c>
      <c r="P23" s="15">
        <v>0</v>
      </c>
      <c r="Q23" s="24">
        <v>0</v>
      </c>
    </row>
    <row r="24" spans="1:18" ht="15" customHeight="1">
      <c r="A24" s="6" t="s">
        <v>31</v>
      </c>
      <c r="B24" s="15">
        <v>7613.6</v>
      </c>
      <c r="C24" s="3">
        <v>7720.8888888888887</v>
      </c>
      <c r="D24" s="15">
        <v>0</v>
      </c>
      <c r="E24" s="3">
        <v>0</v>
      </c>
      <c r="F24" s="15">
        <v>4663.33</v>
      </c>
      <c r="G24" s="3">
        <v>4632.5333333333338</v>
      </c>
      <c r="H24" s="15">
        <v>2474.42</v>
      </c>
      <c r="I24" s="3">
        <v>2702.3111111111111</v>
      </c>
      <c r="J24" s="15">
        <v>475.85</v>
      </c>
      <c r="K24" s="3">
        <v>772.08888888888896</v>
      </c>
      <c r="L24" s="15">
        <v>951.7</v>
      </c>
      <c r="M24" s="3">
        <v>965.11111111111109</v>
      </c>
      <c r="N24" s="15">
        <v>0</v>
      </c>
      <c r="O24" s="15">
        <v>0</v>
      </c>
      <c r="P24" s="15">
        <v>0</v>
      </c>
      <c r="Q24" s="24">
        <v>0</v>
      </c>
    </row>
    <row r="25" spans="1:18" ht="15" customHeight="1">
      <c r="A25" s="6" t="s">
        <v>32</v>
      </c>
      <c r="B25" s="15">
        <v>31761.889739999995</v>
      </c>
      <c r="C25" s="3">
        <v>23390.576511241416</v>
      </c>
      <c r="D25" s="15">
        <v>0</v>
      </c>
      <c r="E25" s="3">
        <v>0</v>
      </c>
      <c r="F25" s="15">
        <v>8483.5007121060007</v>
      </c>
      <c r="G25" s="3">
        <v>5251.9058272377097</v>
      </c>
      <c r="H25" s="15">
        <v>8272.3341640589988</v>
      </c>
      <c r="I25" s="3">
        <v>6400.5255474406194</v>
      </c>
      <c r="J25" s="15">
        <v>7894</v>
      </c>
      <c r="K25" s="3">
        <v>5348.368129797559</v>
      </c>
      <c r="L25" s="15">
        <v>0</v>
      </c>
      <c r="M25" s="3">
        <v>0</v>
      </c>
      <c r="N25" s="15">
        <v>0</v>
      </c>
      <c r="O25" s="15">
        <v>0</v>
      </c>
      <c r="P25" s="15">
        <v>0</v>
      </c>
      <c r="Q25" s="24">
        <v>0</v>
      </c>
    </row>
    <row r="26" spans="1:18" ht="15" customHeight="1">
      <c r="A26" s="6" t="s">
        <v>33</v>
      </c>
      <c r="B26" s="15">
        <v>117912</v>
      </c>
      <c r="C26" s="3">
        <v>123429</v>
      </c>
      <c r="D26" s="15">
        <v>0</v>
      </c>
      <c r="E26" s="3">
        <v>0</v>
      </c>
      <c r="F26" s="15">
        <v>19422</v>
      </c>
      <c r="G26" s="3">
        <v>23456</v>
      </c>
      <c r="H26" s="15">
        <v>9000</v>
      </c>
      <c r="I26" s="3">
        <v>13648</v>
      </c>
      <c r="J26" s="15">
        <v>14014</v>
      </c>
      <c r="K26" s="3">
        <v>20645</v>
      </c>
      <c r="L26" s="15">
        <v>0</v>
      </c>
      <c r="M26" s="3">
        <v>0</v>
      </c>
      <c r="N26" s="15">
        <v>1202</v>
      </c>
      <c r="O26" s="3">
        <v>1261</v>
      </c>
      <c r="P26" s="15">
        <v>0</v>
      </c>
      <c r="Q26" s="24">
        <v>0</v>
      </c>
      <c r="R26" s="4"/>
    </row>
    <row r="27" spans="1:18" ht="15" customHeight="1">
      <c r="A27" s="6" t="s">
        <v>34</v>
      </c>
      <c r="B27" s="15">
        <v>2023.1839964623432</v>
      </c>
      <c r="C27" s="3">
        <v>1761.38</v>
      </c>
      <c r="D27" s="15">
        <v>0</v>
      </c>
      <c r="E27" s="3">
        <v>0</v>
      </c>
      <c r="F27" s="15">
        <v>1244.5222310537329</v>
      </c>
      <c r="G27" s="3">
        <v>1126.8</v>
      </c>
      <c r="H27" s="15">
        <v>344.58621127825086</v>
      </c>
      <c r="I27" s="3">
        <v>292.01</v>
      </c>
      <c r="J27" s="15">
        <v>691</v>
      </c>
      <c r="K27" s="3">
        <v>654.72</v>
      </c>
      <c r="L27" s="15">
        <v>260.04411931236319</v>
      </c>
      <c r="M27" s="3">
        <v>233.23</v>
      </c>
      <c r="N27" s="15">
        <v>293.65225211465855</v>
      </c>
      <c r="O27" s="3">
        <v>266.18</v>
      </c>
      <c r="P27" s="15">
        <v>670.04818952405265</v>
      </c>
      <c r="Q27" s="24">
        <v>661.17</v>
      </c>
      <c r="R27" s="4"/>
    </row>
    <row r="28" spans="1:18" ht="15" customHeight="1">
      <c r="A28" s="6" t="s">
        <v>35</v>
      </c>
      <c r="B28" s="15">
        <v>479.86537200933498</v>
      </c>
      <c r="C28" s="3">
        <v>101.2</v>
      </c>
      <c r="D28" s="15">
        <v>0</v>
      </c>
      <c r="E28" s="3">
        <v>0</v>
      </c>
      <c r="F28" s="15">
        <v>79.802834120856772</v>
      </c>
      <c r="G28" s="3">
        <v>114.4</v>
      </c>
      <c r="H28" s="15">
        <v>8.6106050479847411</v>
      </c>
      <c r="I28" s="3">
        <v>0</v>
      </c>
      <c r="J28" s="15">
        <v>265</v>
      </c>
      <c r="K28" s="3">
        <v>444.4</v>
      </c>
      <c r="L28" s="15">
        <v>80.988682921542917</v>
      </c>
      <c r="M28" s="3">
        <v>70.400000000000006</v>
      </c>
      <c r="N28" s="15">
        <v>17.727383470817063</v>
      </c>
      <c r="O28" s="3">
        <v>0</v>
      </c>
      <c r="P28" s="15">
        <v>70.267104821637005</v>
      </c>
      <c r="Q28" s="24">
        <v>96.8</v>
      </c>
      <c r="R28" s="4"/>
    </row>
    <row r="29" spans="1:18" s="1" customFormat="1" ht="15" customHeight="1">
      <c r="A29" s="11" t="s">
        <v>36</v>
      </c>
      <c r="B29" s="16">
        <f t="shared" ref="B29:Q29" si="1">SUM(B22:B28)</f>
        <v>4679662.7569311904</v>
      </c>
      <c r="C29" s="16">
        <f t="shared" si="1"/>
        <v>4752623.1401944896</v>
      </c>
      <c r="D29" s="16">
        <f t="shared" si="1"/>
        <v>0</v>
      </c>
      <c r="E29" s="16">
        <f t="shared" si="1"/>
        <v>0</v>
      </c>
      <c r="F29" s="16">
        <f t="shared" si="1"/>
        <v>2162729.1965491842</v>
      </c>
      <c r="G29" s="16">
        <f t="shared" si="1"/>
        <v>1805417.8562387405</v>
      </c>
      <c r="H29" s="16">
        <f t="shared" si="1"/>
        <v>461109.16349953495</v>
      </c>
      <c r="I29" s="16">
        <f t="shared" si="1"/>
        <v>444058.10808863596</v>
      </c>
      <c r="J29" s="16">
        <f t="shared" si="1"/>
        <v>669882.85</v>
      </c>
      <c r="K29" s="16">
        <f t="shared" si="1"/>
        <v>666255.61874203128</v>
      </c>
      <c r="L29" s="16">
        <f t="shared" si="1"/>
        <v>11380.618600779131</v>
      </c>
      <c r="M29" s="16">
        <f t="shared" si="1"/>
        <v>10817.304600813331</v>
      </c>
      <c r="N29" s="16">
        <f t="shared" si="1"/>
        <v>3060.9913207227028</v>
      </c>
      <c r="O29" s="16">
        <f t="shared" si="1"/>
        <v>3024.1391979764412</v>
      </c>
      <c r="P29" s="16">
        <f t="shared" si="1"/>
        <v>3196.6072288969899</v>
      </c>
      <c r="Q29" s="25">
        <f t="shared" si="1"/>
        <v>3258.8422335719711</v>
      </c>
    </row>
    <row r="30" spans="1:18" ht="15" customHeight="1">
      <c r="A30" s="6"/>
      <c r="B30" s="3"/>
      <c r="C30" s="3"/>
      <c r="D30" s="15"/>
      <c r="E30" s="3"/>
      <c r="F30" s="15"/>
      <c r="G30" s="3"/>
      <c r="H30" s="3"/>
      <c r="I30" s="3"/>
      <c r="J30" s="3"/>
      <c r="K30" s="3"/>
      <c r="L30" s="3"/>
      <c r="M30" s="3"/>
      <c r="N30" s="3"/>
      <c r="O30" s="3"/>
      <c r="P30" s="3"/>
      <c r="Q30" s="24"/>
    </row>
    <row r="31" spans="1:18" ht="15" customHeight="1">
      <c r="A31" s="12" t="s">
        <v>37</v>
      </c>
      <c r="B31" s="17">
        <f t="shared" ref="B31:Q31" si="2">B29+B19</f>
        <v>5812519.7569311904</v>
      </c>
      <c r="C31" s="17">
        <f t="shared" si="2"/>
        <v>5975688.6698608771</v>
      </c>
      <c r="D31" s="17">
        <f t="shared" si="2"/>
        <v>109337</v>
      </c>
      <c r="E31" s="17">
        <f t="shared" si="2"/>
        <v>111841</v>
      </c>
      <c r="F31" s="17">
        <f t="shared" si="2"/>
        <v>2584671.1965491842</v>
      </c>
      <c r="G31" s="17">
        <f t="shared" si="2"/>
        <v>2245993.7591131236</v>
      </c>
      <c r="H31" s="17">
        <f t="shared" si="2"/>
        <v>1176308.1634995351</v>
      </c>
      <c r="I31" s="17">
        <f t="shared" si="2"/>
        <v>1140131.6663353255</v>
      </c>
      <c r="J31" s="17">
        <f t="shared" si="2"/>
        <v>891773.85</v>
      </c>
      <c r="K31" s="17">
        <f t="shared" si="2"/>
        <v>915346.14868064818</v>
      </c>
      <c r="L31" s="17">
        <f t="shared" si="2"/>
        <v>94473.618600779126</v>
      </c>
      <c r="M31" s="17">
        <f t="shared" si="2"/>
        <v>96935.973329039436</v>
      </c>
      <c r="N31" s="17">
        <f t="shared" si="2"/>
        <v>55677.9913207227</v>
      </c>
      <c r="O31" s="17">
        <f t="shared" si="2"/>
        <v>57328.134932808025</v>
      </c>
      <c r="P31" s="17">
        <f t="shared" si="2"/>
        <v>82966.607228896988</v>
      </c>
      <c r="Q31" s="26">
        <f t="shared" si="2"/>
        <v>86212.963840120588</v>
      </c>
    </row>
    <row r="32" spans="1:18" ht="15" customHeight="1">
      <c r="A32" s="8" t="s">
        <v>38</v>
      </c>
      <c r="B32" s="18"/>
      <c r="C32" s="18">
        <f>C31/Q63</f>
        <v>0.51421378115076866</v>
      </c>
      <c r="D32" s="18"/>
      <c r="E32" s="18">
        <f>E31/Q63</f>
        <v>9.6240260620910224E-3</v>
      </c>
      <c r="F32" s="18"/>
      <c r="G32" s="18">
        <f>G31/Q63</f>
        <v>0.19326993207319756</v>
      </c>
      <c r="H32" s="18"/>
      <c r="I32" s="18">
        <f>I31/Q63</f>
        <v>9.8109430987083787E-2</v>
      </c>
      <c r="J32" s="18"/>
      <c r="K32" s="18">
        <f>K31/Q63</f>
        <v>7.8766420102978352E-2</v>
      </c>
      <c r="L32" s="18"/>
      <c r="M32" s="18">
        <f>M31/Q63</f>
        <v>8.3414341223060941E-3</v>
      </c>
      <c r="N32" s="18"/>
      <c r="O32" s="18">
        <f>O31/Q63</f>
        <v>4.9331413764577853E-3</v>
      </c>
      <c r="P32" s="18"/>
      <c r="Q32" s="27">
        <f>Q31/Q63</f>
        <v>7.4187087998804687E-3</v>
      </c>
    </row>
    <row r="33" spans="1:19" ht="15" customHeight="1">
      <c r="A33" s="8"/>
      <c r="B33" s="18"/>
      <c r="C33" s="18"/>
      <c r="D33" s="18"/>
      <c r="E33" s="18"/>
      <c r="F33" s="3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7"/>
    </row>
    <row r="34" spans="1:19" s="1" customFormat="1" ht="15" customHeight="1">
      <c r="A34" s="9" t="s">
        <v>39</v>
      </c>
      <c r="B34" s="3"/>
      <c r="C34" s="19">
        <f>C31-B31</f>
        <v>163168.91292968672</v>
      </c>
      <c r="D34" s="3"/>
      <c r="E34" s="19">
        <f t="shared" ref="E34:Q34" si="3">E31-D31</f>
        <v>2504</v>
      </c>
      <c r="F34" s="3"/>
      <c r="G34" s="94">
        <f t="shared" si="3"/>
        <v>-338677.43743606051</v>
      </c>
      <c r="H34" s="3"/>
      <c r="I34" s="94">
        <f t="shared" si="3"/>
        <v>-36176.497164209606</v>
      </c>
      <c r="J34" s="3"/>
      <c r="K34" s="19">
        <f>K31-J31</f>
        <v>23572.298680648208</v>
      </c>
      <c r="L34" s="19"/>
      <c r="M34" s="19">
        <f t="shared" si="3"/>
        <v>2462.3547282603104</v>
      </c>
      <c r="N34" s="19"/>
      <c r="O34" s="19">
        <f t="shared" si="3"/>
        <v>1650.143612085325</v>
      </c>
      <c r="P34" s="3"/>
      <c r="Q34" s="24">
        <f t="shared" si="3"/>
        <v>3246.3566112236003</v>
      </c>
    </row>
    <row r="35" spans="1:19" s="1" customFormat="1" ht="15" customHeight="1" thickBot="1">
      <c r="A35" s="10" t="s">
        <v>40</v>
      </c>
      <c r="B35" s="28"/>
      <c r="C35" s="29">
        <f>(C31-B31)/B31</f>
        <v>2.8071975623844461E-2</v>
      </c>
      <c r="D35" s="28"/>
      <c r="E35" s="29">
        <f>(E31-D31)/D31</f>
        <v>2.2901670980546383E-2</v>
      </c>
      <c r="F35" s="93"/>
      <c r="G35" s="95">
        <f>(G31-F31)/F31</f>
        <v>-0.13103308377801848</v>
      </c>
      <c r="H35" s="28"/>
      <c r="I35" s="95">
        <f>(I31-H31)/H31</f>
        <v>-3.0754268555430207E-2</v>
      </c>
      <c r="J35" s="28"/>
      <c r="K35" s="29">
        <f>(K31-J31)/J31</f>
        <v>2.6433045419136488E-2</v>
      </c>
      <c r="L35" s="29"/>
      <c r="M35" s="29">
        <f>(M31-L31)/L31</f>
        <v>2.6063940015525172E-2</v>
      </c>
      <c r="N35" s="29"/>
      <c r="O35" s="29">
        <f>(O31-N31)/N31</f>
        <v>2.9637269106566364E-2</v>
      </c>
      <c r="P35" s="28"/>
      <c r="Q35" s="117">
        <f>(Q31-P31)/P31</f>
        <v>3.9128472522290937E-2</v>
      </c>
    </row>
    <row r="36" spans="1:19" ht="15" customHeight="1">
      <c r="A36" s="115"/>
      <c r="B36" s="129" t="s">
        <v>41</v>
      </c>
      <c r="C36" s="129"/>
      <c r="D36" s="129" t="s">
        <v>42</v>
      </c>
      <c r="E36" s="129"/>
      <c r="F36" s="129" t="s">
        <v>43</v>
      </c>
      <c r="G36" s="129"/>
      <c r="H36" s="129" t="s">
        <v>44</v>
      </c>
      <c r="I36" s="129"/>
      <c r="J36" s="129" t="s">
        <v>45</v>
      </c>
      <c r="K36" s="129"/>
      <c r="L36" s="129" t="s">
        <v>46</v>
      </c>
      <c r="M36" s="129"/>
      <c r="N36" s="129" t="s">
        <v>47</v>
      </c>
      <c r="O36" s="129"/>
      <c r="P36" s="127" t="s">
        <v>48</v>
      </c>
      <c r="Q36" s="128"/>
    </row>
    <row r="37" spans="1:19" ht="15" customHeight="1">
      <c r="A37" s="5" t="s">
        <v>11</v>
      </c>
      <c r="B37" s="96" t="s">
        <v>12</v>
      </c>
      <c r="C37" s="96" t="s">
        <v>13</v>
      </c>
      <c r="D37" s="96" t="s">
        <v>12</v>
      </c>
      <c r="E37" s="96" t="s">
        <v>13</v>
      </c>
      <c r="F37" s="96" t="s">
        <v>12</v>
      </c>
      <c r="G37" s="96" t="s">
        <v>13</v>
      </c>
      <c r="H37" s="96" t="s">
        <v>12</v>
      </c>
      <c r="I37" s="96" t="s">
        <v>13</v>
      </c>
      <c r="J37" s="96" t="s">
        <v>12</v>
      </c>
      <c r="K37" s="96" t="s">
        <v>13</v>
      </c>
      <c r="L37" s="96" t="s">
        <v>12</v>
      </c>
      <c r="M37" s="96" t="s">
        <v>13</v>
      </c>
      <c r="N37" s="96" t="s">
        <v>12</v>
      </c>
      <c r="O37" s="96" t="s">
        <v>13</v>
      </c>
      <c r="P37" s="96" t="s">
        <v>12</v>
      </c>
      <c r="Q37" s="113" t="s">
        <v>13</v>
      </c>
    </row>
    <row r="38" spans="1:19" ht="15" customHeight="1">
      <c r="A38" s="6" t="s">
        <v>14</v>
      </c>
      <c r="B38" s="15">
        <v>991</v>
      </c>
      <c r="C38" s="3">
        <v>810</v>
      </c>
      <c r="D38" s="15">
        <v>554</v>
      </c>
      <c r="E38" s="3">
        <v>516</v>
      </c>
      <c r="F38" s="15">
        <v>306</v>
      </c>
      <c r="G38" s="3">
        <v>248</v>
      </c>
      <c r="H38" s="15">
        <v>0</v>
      </c>
      <c r="I38" s="3">
        <v>0</v>
      </c>
      <c r="J38" s="15">
        <v>0</v>
      </c>
      <c r="K38" s="3">
        <v>0</v>
      </c>
      <c r="L38" s="15">
        <v>739</v>
      </c>
      <c r="M38" s="3">
        <v>774</v>
      </c>
      <c r="N38" s="15">
        <v>0</v>
      </c>
      <c r="O38" s="103">
        <v>0</v>
      </c>
      <c r="P38" s="106">
        <f t="shared" ref="P38:P50" si="4">B6+D6+F6+H6+J6+L6+N6+P6+B38+D38+F38+H38+J38+L38+N38</f>
        <v>16701</v>
      </c>
      <c r="Q38" s="24">
        <f t="shared" ref="Q38:Q50" si="5">C6+E6+G6+I6+K6+M6+O6+Q6+C38+E38+G38+I38+K38+M38+O38</f>
        <v>15821</v>
      </c>
      <c r="R38" s="4"/>
      <c r="S38" s="102"/>
    </row>
    <row r="39" spans="1:19" ht="15" customHeight="1">
      <c r="A39" s="6" t="s">
        <v>15</v>
      </c>
      <c r="B39" s="15">
        <v>55566</v>
      </c>
      <c r="C39" s="3">
        <v>49364</v>
      </c>
      <c r="D39" s="15">
        <v>31065</v>
      </c>
      <c r="E39" s="3">
        <v>31443</v>
      </c>
      <c r="F39" s="15">
        <v>17177</v>
      </c>
      <c r="G39" s="3">
        <v>15104</v>
      </c>
      <c r="H39" s="15">
        <v>0</v>
      </c>
      <c r="I39" s="3">
        <v>0</v>
      </c>
      <c r="J39" s="15">
        <v>0</v>
      </c>
      <c r="K39" s="3">
        <v>0</v>
      </c>
      <c r="L39" s="15">
        <v>41427</v>
      </c>
      <c r="M39" s="3">
        <v>47179</v>
      </c>
      <c r="N39" s="15">
        <v>0</v>
      </c>
      <c r="O39" s="103">
        <v>0</v>
      </c>
      <c r="P39" s="106">
        <f t="shared" si="4"/>
        <v>936306</v>
      </c>
      <c r="Q39" s="24">
        <f t="shared" si="5"/>
        <v>964394</v>
      </c>
      <c r="R39" s="4"/>
      <c r="S39" s="102"/>
    </row>
    <row r="40" spans="1:19" ht="15" customHeight="1">
      <c r="A40" s="6" t="s">
        <v>16</v>
      </c>
      <c r="B40" s="15">
        <v>1627</v>
      </c>
      <c r="C40" s="3">
        <v>1399</v>
      </c>
      <c r="D40" s="15">
        <v>910</v>
      </c>
      <c r="E40" s="3">
        <v>891</v>
      </c>
      <c r="F40" s="15">
        <v>503</v>
      </c>
      <c r="G40" s="3">
        <v>428</v>
      </c>
      <c r="H40" s="15">
        <v>0</v>
      </c>
      <c r="I40" s="3">
        <v>0</v>
      </c>
      <c r="J40" s="15">
        <v>0</v>
      </c>
      <c r="K40" s="3">
        <v>0</v>
      </c>
      <c r="L40" s="15">
        <v>1213</v>
      </c>
      <c r="M40" s="3">
        <v>1337</v>
      </c>
      <c r="N40" s="15">
        <v>0</v>
      </c>
      <c r="O40" s="103">
        <v>0</v>
      </c>
      <c r="P40" s="106">
        <f t="shared" si="4"/>
        <v>27416</v>
      </c>
      <c r="Q40" s="24">
        <f t="shared" si="5"/>
        <v>27337</v>
      </c>
      <c r="R40" s="4"/>
      <c r="S40" s="102"/>
    </row>
    <row r="41" spans="1:19" ht="15" customHeight="1">
      <c r="A41" s="6" t="s">
        <v>17</v>
      </c>
      <c r="B41" s="15">
        <v>92190</v>
      </c>
      <c r="C41" s="3">
        <v>89185</v>
      </c>
      <c r="D41" s="15">
        <v>46697</v>
      </c>
      <c r="E41" s="3">
        <v>49985</v>
      </c>
      <c r="F41" s="15">
        <v>25180</v>
      </c>
      <c r="G41" s="3">
        <v>25335</v>
      </c>
      <c r="H41" s="15">
        <v>18224</v>
      </c>
      <c r="I41" s="3">
        <v>10271</v>
      </c>
      <c r="J41" s="15">
        <v>76560</v>
      </c>
      <c r="K41" s="3">
        <v>73950</v>
      </c>
      <c r="L41" s="15">
        <v>42141</v>
      </c>
      <c r="M41" s="3">
        <v>84050</v>
      </c>
      <c r="N41" s="15">
        <v>0</v>
      </c>
      <c r="O41" s="103">
        <v>0</v>
      </c>
      <c r="P41" s="106">
        <f t="shared" si="4"/>
        <v>1670053</v>
      </c>
      <c r="Q41" s="24">
        <f t="shared" si="5"/>
        <v>1711636</v>
      </c>
      <c r="R41" s="4"/>
      <c r="S41" s="102"/>
    </row>
    <row r="42" spans="1:19" ht="15" customHeight="1">
      <c r="A42" s="6" t="s">
        <v>18</v>
      </c>
      <c r="B42" s="15">
        <v>0</v>
      </c>
      <c r="C42" s="3">
        <v>0</v>
      </c>
      <c r="D42" s="15">
        <v>2802</v>
      </c>
      <c r="E42" s="3">
        <v>3183</v>
      </c>
      <c r="F42" s="15">
        <v>2074</v>
      </c>
      <c r="G42" s="3">
        <v>2356</v>
      </c>
      <c r="H42" s="15">
        <v>527</v>
      </c>
      <c r="I42" s="3">
        <v>599</v>
      </c>
      <c r="J42" s="15">
        <v>500</v>
      </c>
      <c r="K42" s="3">
        <v>568</v>
      </c>
      <c r="L42" s="15">
        <v>0</v>
      </c>
      <c r="M42" s="3">
        <v>0</v>
      </c>
      <c r="N42" s="15">
        <v>58</v>
      </c>
      <c r="O42" s="103">
        <v>66</v>
      </c>
      <c r="P42" s="106">
        <f t="shared" si="4"/>
        <v>200357</v>
      </c>
      <c r="Q42" s="24">
        <f t="shared" si="5"/>
        <v>215057</v>
      </c>
      <c r="R42" s="4"/>
      <c r="S42" s="102"/>
    </row>
    <row r="43" spans="1:19" ht="15" customHeight="1">
      <c r="A43" s="6" t="s">
        <v>19</v>
      </c>
      <c r="B43" s="15">
        <v>33966</v>
      </c>
      <c r="C43" s="3">
        <v>34868.559999999998</v>
      </c>
      <c r="D43" s="15">
        <v>5544</v>
      </c>
      <c r="E43" s="3">
        <v>6160.48</v>
      </c>
      <c r="F43" s="15">
        <v>1466</v>
      </c>
      <c r="G43" s="3">
        <v>1426.54</v>
      </c>
      <c r="H43" s="15">
        <v>0</v>
      </c>
      <c r="I43" s="3">
        <v>0</v>
      </c>
      <c r="J43" s="15">
        <v>0</v>
      </c>
      <c r="K43" s="3">
        <v>0</v>
      </c>
      <c r="L43" s="15">
        <v>16609</v>
      </c>
      <c r="M43" s="3">
        <v>22989.57</v>
      </c>
      <c r="N43" s="15">
        <v>0</v>
      </c>
      <c r="O43" s="103">
        <v>0</v>
      </c>
      <c r="P43" s="106">
        <f t="shared" si="4"/>
        <v>224306</v>
      </c>
      <c r="Q43" s="24">
        <f t="shared" si="5"/>
        <v>247319.33000000005</v>
      </c>
      <c r="R43" s="4"/>
      <c r="S43" s="102"/>
    </row>
    <row r="44" spans="1:19" ht="15" customHeight="1">
      <c r="A44" s="6" t="s">
        <v>20</v>
      </c>
      <c r="B44" s="15">
        <v>7223</v>
      </c>
      <c r="C44" s="3">
        <v>9193</v>
      </c>
      <c r="D44" s="15">
        <v>1478</v>
      </c>
      <c r="E44" s="3">
        <v>1624</v>
      </c>
      <c r="F44" s="15">
        <v>513</v>
      </c>
      <c r="G44" s="3">
        <v>376</v>
      </c>
      <c r="H44" s="15">
        <v>0</v>
      </c>
      <c r="I44" s="3">
        <v>0</v>
      </c>
      <c r="J44" s="15">
        <v>0</v>
      </c>
      <c r="K44" s="3">
        <v>0</v>
      </c>
      <c r="L44" s="15">
        <v>3726</v>
      </c>
      <c r="M44" s="3">
        <v>6061</v>
      </c>
      <c r="N44" s="15">
        <v>0</v>
      </c>
      <c r="O44" s="103">
        <v>0</v>
      </c>
      <c r="P44" s="106">
        <f t="shared" si="4"/>
        <v>55446</v>
      </c>
      <c r="Q44" s="24">
        <f t="shared" si="5"/>
        <v>65203</v>
      </c>
      <c r="R44" s="4"/>
      <c r="S44" s="102"/>
    </row>
    <row r="45" spans="1:19" ht="15" customHeight="1">
      <c r="A45" s="6" t="s">
        <v>21</v>
      </c>
      <c r="B45" s="15">
        <v>0</v>
      </c>
      <c r="C45" s="3">
        <v>0</v>
      </c>
      <c r="D45" s="15">
        <v>5302</v>
      </c>
      <c r="E45" s="3">
        <v>7542</v>
      </c>
      <c r="F45" s="15">
        <v>3924</v>
      </c>
      <c r="G45" s="3">
        <v>5582</v>
      </c>
      <c r="H45" s="15">
        <v>997</v>
      </c>
      <c r="I45" s="3">
        <v>1419</v>
      </c>
      <c r="J45" s="15">
        <v>946</v>
      </c>
      <c r="K45" s="3">
        <v>1345</v>
      </c>
      <c r="L45" s="15">
        <v>0</v>
      </c>
      <c r="M45" s="3">
        <v>0</v>
      </c>
      <c r="N45" s="15">
        <v>111</v>
      </c>
      <c r="O45" s="103">
        <v>157</v>
      </c>
      <c r="P45" s="106">
        <f t="shared" si="4"/>
        <v>172251</v>
      </c>
      <c r="Q45" s="24">
        <f t="shared" si="5"/>
        <v>244541</v>
      </c>
      <c r="R45" s="4"/>
      <c r="S45" s="102"/>
    </row>
    <row r="46" spans="1:19" ht="15" customHeight="1">
      <c r="A46" s="6" t="s">
        <v>22</v>
      </c>
      <c r="B46" s="15">
        <v>646</v>
      </c>
      <c r="C46" s="3">
        <v>203</v>
      </c>
      <c r="D46" s="15">
        <v>1191</v>
      </c>
      <c r="E46" s="3">
        <v>394</v>
      </c>
      <c r="F46" s="15">
        <v>606</v>
      </c>
      <c r="G46" s="3">
        <v>160</v>
      </c>
      <c r="H46" s="15">
        <v>0</v>
      </c>
      <c r="I46" s="3">
        <v>0</v>
      </c>
      <c r="J46" s="15">
        <v>0</v>
      </c>
      <c r="K46" s="3">
        <v>0</v>
      </c>
      <c r="L46" s="15">
        <v>1042</v>
      </c>
      <c r="M46" s="3">
        <v>369</v>
      </c>
      <c r="N46" s="15">
        <v>0</v>
      </c>
      <c r="O46" s="103">
        <v>0</v>
      </c>
      <c r="P46" s="106">
        <f t="shared" si="4"/>
        <v>24034</v>
      </c>
      <c r="Q46" s="24">
        <f t="shared" si="5"/>
        <v>7802</v>
      </c>
      <c r="R46" s="4"/>
      <c r="S46" s="102"/>
    </row>
    <row r="47" spans="1:19" ht="15" customHeight="1">
      <c r="A47" s="6" t="s">
        <v>23</v>
      </c>
      <c r="B47" s="15">
        <v>60</v>
      </c>
      <c r="C47" s="3">
        <v>49</v>
      </c>
      <c r="D47" s="15">
        <v>111</v>
      </c>
      <c r="E47" s="3">
        <v>94</v>
      </c>
      <c r="F47" s="15">
        <v>56</v>
      </c>
      <c r="G47" s="3">
        <v>38</v>
      </c>
      <c r="H47" s="15">
        <v>0</v>
      </c>
      <c r="I47" s="3">
        <v>0</v>
      </c>
      <c r="J47" s="15">
        <v>0</v>
      </c>
      <c r="K47" s="3">
        <v>0</v>
      </c>
      <c r="L47" s="15">
        <v>97</v>
      </c>
      <c r="M47" s="3">
        <v>88</v>
      </c>
      <c r="N47" s="15">
        <v>0</v>
      </c>
      <c r="O47" s="103">
        <v>0</v>
      </c>
      <c r="P47" s="106">
        <f t="shared" si="4"/>
        <v>2232</v>
      </c>
      <c r="Q47" s="24">
        <f t="shared" si="5"/>
        <v>1867</v>
      </c>
      <c r="R47" s="4"/>
      <c r="S47" s="102"/>
    </row>
    <row r="48" spans="1:19" ht="15" customHeight="1">
      <c r="A48" s="6" t="s">
        <v>24</v>
      </c>
      <c r="B48" s="15">
        <v>838</v>
      </c>
      <c r="C48" s="3">
        <v>858.08513146056964</v>
      </c>
      <c r="D48" s="15">
        <v>376</v>
      </c>
      <c r="E48" s="3">
        <v>552.95617167613193</v>
      </c>
      <c r="F48" s="15">
        <v>375</v>
      </c>
      <c r="G48" s="3">
        <v>170.28272480988028</v>
      </c>
      <c r="H48" s="15">
        <v>0</v>
      </c>
      <c r="I48" s="3">
        <v>0</v>
      </c>
      <c r="J48" s="15">
        <v>0</v>
      </c>
      <c r="K48" s="3">
        <v>0</v>
      </c>
      <c r="L48" s="15">
        <v>836</v>
      </c>
      <c r="M48" s="3">
        <v>952.54917637042115</v>
      </c>
      <c r="N48" s="15">
        <v>0</v>
      </c>
      <c r="O48" s="103">
        <v>0</v>
      </c>
      <c r="P48" s="106">
        <f t="shared" si="4"/>
        <v>32058</v>
      </c>
      <c r="Q48" s="24">
        <f t="shared" si="5"/>
        <v>32190.999999999989</v>
      </c>
      <c r="R48" s="4"/>
      <c r="S48" s="102"/>
    </row>
    <row r="49" spans="1:19" ht="15" customHeight="1">
      <c r="A49" s="6" t="s">
        <v>25</v>
      </c>
      <c r="B49" s="15">
        <v>184</v>
      </c>
      <c r="C49" s="3">
        <v>154</v>
      </c>
      <c r="D49" s="15">
        <v>103</v>
      </c>
      <c r="E49" s="3">
        <v>98</v>
      </c>
      <c r="F49" s="15">
        <v>57</v>
      </c>
      <c r="G49" s="3">
        <v>47</v>
      </c>
      <c r="H49" s="3">
        <v>0</v>
      </c>
      <c r="I49" s="3">
        <v>0</v>
      </c>
      <c r="J49" s="3">
        <v>0</v>
      </c>
      <c r="K49" s="3">
        <v>0</v>
      </c>
      <c r="L49" s="15">
        <v>137</v>
      </c>
      <c r="M49" s="3">
        <v>148</v>
      </c>
      <c r="N49" s="15">
        <v>0</v>
      </c>
      <c r="O49" s="103">
        <v>0</v>
      </c>
      <c r="P49" s="106">
        <f t="shared" si="4"/>
        <v>3097</v>
      </c>
      <c r="Q49" s="24">
        <f t="shared" si="5"/>
        <v>3016</v>
      </c>
      <c r="R49" s="4"/>
      <c r="S49" s="102"/>
    </row>
    <row r="50" spans="1:19" ht="15" customHeight="1">
      <c r="A50" s="6" t="s">
        <v>26</v>
      </c>
      <c r="B50" s="15"/>
      <c r="C50" s="3"/>
      <c r="D50" s="15">
        <v>33000</v>
      </c>
      <c r="E50" s="3">
        <v>33000</v>
      </c>
      <c r="F50" s="15">
        <v>0</v>
      </c>
      <c r="G50" s="3"/>
      <c r="H50" s="3">
        <v>0</v>
      </c>
      <c r="I50" s="3"/>
      <c r="J50" s="3">
        <v>0</v>
      </c>
      <c r="K50" s="3"/>
      <c r="L50" s="3">
        <v>0</v>
      </c>
      <c r="M50" s="3"/>
      <c r="N50" s="15"/>
      <c r="O50" s="103"/>
      <c r="P50" s="106">
        <f t="shared" si="4"/>
        <v>33000</v>
      </c>
      <c r="Q50" s="24">
        <f t="shared" si="5"/>
        <v>33000</v>
      </c>
      <c r="R50" s="4"/>
      <c r="S50" s="102"/>
    </row>
    <row r="51" spans="1:19" ht="15" customHeight="1">
      <c r="A51" s="11" t="s">
        <v>27</v>
      </c>
      <c r="B51" s="16">
        <f t="shared" ref="B51:Q51" si="6">SUM(B38:B50)</f>
        <v>193291</v>
      </c>
      <c r="C51" s="16">
        <f t="shared" si="6"/>
        <v>186083.64513146057</v>
      </c>
      <c r="D51" s="16">
        <f t="shared" si="6"/>
        <v>129133</v>
      </c>
      <c r="E51" s="16">
        <f t="shared" si="6"/>
        <v>135483.43617167615</v>
      </c>
      <c r="F51" s="16">
        <f t="shared" si="6"/>
        <v>52237</v>
      </c>
      <c r="G51" s="16">
        <f t="shared" si="6"/>
        <v>51270.822724809885</v>
      </c>
      <c r="H51" s="16">
        <f t="shared" si="6"/>
        <v>19748</v>
      </c>
      <c r="I51" s="16">
        <f t="shared" si="6"/>
        <v>12289</v>
      </c>
      <c r="J51" s="16">
        <f t="shared" si="6"/>
        <v>78006</v>
      </c>
      <c r="K51" s="16">
        <f t="shared" si="6"/>
        <v>75863</v>
      </c>
      <c r="L51" s="16">
        <f t="shared" si="6"/>
        <v>107967</v>
      </c>
      <c r="M51" s="16">
        <f t="shared" si="6"/>
        <v>163948.11917637044</v>
      </c>
      <c r="N51" s="16">
        <f t="shared" si="6"/>
        <v>169</v>
      </c>
      <c r="O51" s="16">
        <f t="shared" si="6"/>
        <v>223</v>
      </c>
      <c r="P51" s="107">
        <f t="shared" si="6"/>
        <v>3397257</v>
      </c>
      <c r="Q51" s="25">
        <f t="shared" si="6"/>
        <v>3569184.33</v>
      </c>
      <c r="R51" s="4"/>
      <c r="S51" s="102"/>
    </row>
    <row r="52" spans="1:19" ht="1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15"/>
      <c r="M52" s="3"/>
      <c r="N52" s="3"/>
      <c r="O52" s="101"/>
      <c r="P52" s="106"/>
      <c r="Q52" s="24"/>
      <c r="R52" s="4"/>
      <c r="S52" s="102"/>
    </row>
    <row r="53" spans="1:19" ht="15" customHeight="1">
      <c r="A53" s="7" t="s">
        <v>28</v>
      </c>
      <c r="B53" s="3"/>
      <c r="C53" s="3"/>
      <c r="D53" s="3"/>
      <c r="E53" s="3"/>
      <c r="F53" s="3"/>
      <c r="G53" s="3"/>
      <c r="H53" s="3"/>
      <c r="I53" s="3"/>
      <c r="J53" s="15"/>
      <c r="K53" s="3"/>
      <c r="L53" s="15"/>
      <c r="M53" s="3"/>
      <c r="N53" s="3"/>
      <c r="O53" s="101"/>
      <c r="P53" s="106"/>
      <c r="Q53" s="24"/>
      <c r="R53" s="4"/>
      <c r="S53" s="102"/>
    </row>
    <row r="54" spans="1:19" ht="15" customHeight="1">
      <c r="A54" s="6" t="s">
        <v>29</v>
      </c>
      <c r="B54" s="15">
        <v>7501.2710210624045</v>
      </c>
      <c r="C54" s="3">
        <v>4275.3211081349573</v>
      </c>
      <c r="D54" s="3">
        <v>0</v>
      </c>
      <c r="E54" s="3">
        <v>0</v>
      </c>
      <c r="F54" s="15">
        <v>6574.3405646498086</v>
      </c>
      <c r="G54" s="3">
        <v>5217.3140466212844</v>
      </c>
      <c r="H54" s="15">
        <v>0</v>
      </c>
      <c r="I54" s="3">
        <v>0</v>
      </c>
      <c r="J54" s="15">
        <v>0</v>
      </c>
      <c r="K54" s="3">
        <v>0</v>
      </c>
      <c r="L54" s="15">
        <v>0</v>
      </c>
      <c r="M54" s="3">
        <v>0</v>
      </c>
      <c r="N54" s="112">
        <v>0</v>
      </c>
      <c r="O54" s="103">
        <v>0</v>
      </c>
      <c r="P54" s="106">
        <f t="shared" ref="P54:Q60" si="7">B22+D22+F22+H22+J22+L22+N22+P22+B54+D54+F54+H54+J54+L54+N54</f>
        <v>833035.51999771874</v>
      </c>
      <c r="Q54" s="24">
        <f t="shared" si="7"/>
        <v>870699.70165529696</v>
      </c>
      <c r="R54" s="4"/>
      <c r="S54" s="102"/>
    </row>
    <row r="55" spans="1:19" ht="15" customHeight="1">
      <c r="A55" s="6" t="s">
        <v>30</v>
      </c>
      <c r="B55" s="15">
        <v>0</v>
      </c>
      <c r="C55" s="3">
        <v>0</v>
      </c>
      <c r="D55" s="15">
        <v>0</v>
      </c>
      <c r="E55" s="3">
        <v>0</v>
      </c>
      <c r="F55" s="15">
        <v>126821</v>
      </c>
      <c r="G55" s="3">
        <v>126821.40999999999</v>
      </c>
      <c r="H55" s="15">
        <v>101689.51385300003</v>
      </c>
      <c r="I55" s="3">
        <v>103364.45418000002</v>
      </c>
      <c r="J55" s="15">
        <v>96488.004193000015</v>
      </c>
      <c r="K55" s="3">
        <v>100714.08356</v>
      </c>
      <c r="L55" s="15">
        <v>0</v>
      </c>
      <c r="M55" s="3">
        <v>0</v>
      </c>
      <c r="N55" s="112">
        <v>11183.245769000001</v>
      </c>
      <c r="O55" s="103">
        <v>10601.482480000001</v>
      </c>
      <c r="P55" s="106">
        <f t="shared" si="7"/>
        <v>7267574.1159349987</v>
      </c>
      <c r="Q55" s="24">
        <f t="shared" si="7"/>
        <v>6920303.3736666674</v>
      </c>
      <c r="R55" s="4"/>
      <c r="S55" s="102"/>
    </row>
    <row r="56" spans="1:19" ht="15" customHeight="1">
      <c r="A56" s="6" t="s">
        <v>31</v>
      </c>
      <c r="B56" s="15">
        <v>0</v>
      </c>
      <c r="C56" s="3">
        <v>0</v>
      </c>
      <c r="D56" s="15">
        <v>951.7</v>
      </c>
      <c r="E56" s="3">
        <v>965.11111111111109</v>
      </c>
      <c r="F56" s="15">
        <v>95.17</v>
      </c>
      <c r="G56" s="3">
        <v>96.51111111111112</v>
      </c>
      <c r="H56" s="15">
        <v>190.34</v>
      </c>
      <c r="I56" s="3">
        <v>193.02222222222224</v>
      </c>
      <c r="J56" s="15">
        <v>0</v>
      </c>
      <c r="K56" s="3">
        <v>0</v>
      </c>
      <c r="L56" s="15">
        <v>0</v>
      </c>
      <c r="M56" s="3">
        <v>0</v>
      </c>
      <c r="N56" s="112">
        <v>0</v>
      </c>
      <c r="O56" s="103">
        <v>0</v>
      </c>
      <c r="P56" s="106">
        <f t="shared" si="7"/>
        <v>17416.11</v>
      </c>
      <c r="Q56" s="24">
        <f t="shared" si="7"/>
        <v>18047.577777777777</v>
      </c>
      <c r="R56" s="4"/>
      <c r="S56" s="102"/>
    </row>
    <row r="57" spans="1:19" ht="15" customHeight="1">
      <c r="A57" s="6" t="s">
        <v>32</v>
      </c>
      <c r="B57" s="15">
        <v>0</v>
      </c>
      <c r="C57" s="3">
        <v>0</v>
      </c>
      <c r="D57" s="15">
        <v>0</v>
      </c>
      <c r="E57" s="3">
        <v>0</v>
      </c>
      <c r="F57" s="15">
        <v>3094.9085475000002</v>
      </c>
      <c r="G57" s="3">
        <v>2283.349475902457</v>
      </c>
      <c r="H57" s="15">
        <v>425.37173357699999</v>
      </c>
      <c r="I57" s="3">
        <v>490.12415727749993</v>
      </c>
      <c r="J57" s="15">
        <v>0</v>
      </c>
      <c r="K57" s="3">
        <v>465.05386790269171</v>
      </c>
      <c r="L57" s="15">
        <v>0</v>
      </c>
      <c r="M57" s="3">
        <v>0</v>
      </c>
      <c r="N57" s="112">
        <v>46.780011621</v>
      </c>
      <c r="O57" s="103">
        <v>53.901122155837577</v>
      </c>
      <c r="P57" s="106">
        <f t="shared" si="7"/>
        <v>59978.784908862996</v>
      </c>
      <c r="Q57" s="24">
        <f t="shared" si="7"/>
        <v>43683.804638955793</v>
      </c>
      <c r="R57" s="4"/>
      <c r="S57" s="102"/>
    </row>
    <row r="58" spans="1:19" ht="15" customHeight="1">
      <c r="A58" s="6" t="s">
        <v>33</v>
      </c>
      <c r="B58" s="15">
        <v>0</v>
      </c>
      <c r="C58" s="3">
        <v>0</v>
      </c>
      <c r="D58" s="15">
        <v>0</v>
      </c>
      <c r="E58" s="3">
        <v>0</v>
      </c>
      <c r="F58" s="15">
        <v>0</v>
      </c>
      <c r="G58" s="3">
        <v>0</v>
      </c>
      <c r="H58" s="15">
        <v>0</v>
      </c>
      <c r="I58" s="3">
        <v>1176</v>
      </c>
      <c r="J58" s="15">
        <v>0</v>
      </c>
      <c r="K58" s="3">
        <v>1115</v>
      </c>
      <c r="L58" s="15">
        <v>0</v>
      </c>
      <c r="M58" s="3">
        <v>0</v>
      </c>
      <c r="N58" s="112">
        <v>0</v>
      </c>
      <c r="O58" s="103">
        <v>130</v>
      </c>
      <c r="P58" s="106">
        <f t="shared" si="7"/>
        <v>161550</v>
      </c>
      <c r="Q58" s="24">
        <f>C26+E26+G26+I26+K26+M26+O26+Q26+C58+E58+G58+I58+K58+M58+O58</f>
        <v>184860</v>
      </c>
      <c r="R58" s="4"/>
      <c r="S58" s="102"/>
    </row>
    <row r="59" spans="1:19" ht="15" customHeight="1">
      <c r="A59" s="6" t="s">
        <v>49</v>
      </c>
      <c r="B59" s="15">
        <v>1468.3304802926618</v>
      </c>
      <c r="C59" s="3">
        <v>1198.02</v>
      </c>
      <c r="D59" s="15">
        <v>178.39097110579922</v>
      </c>
      <c r="E59" s="3">
        <v>164.11</v>
      </c>
      <c r="F59" s="15">
        <v>23.074981166243948</v>
      </c>
      <c r="G59" s="3">
        <v>21.12</v>
      </c>
      <c r="H59" s="15">
        <v>0</v>
      </c>
      <c r="I59" s="3">
        <v>0</v>
      </c>
      <c r="J59" s="15">
        <v>0</v>
      </c>
      <c r="K59" s="3">
        <v>0</v>
      </c>
      <c r="L59" s="15">
        <v>917.03459649205843</v>
      </c>
      <c r="M59" s="3">
        <v>985.33999999999992</v>
      </c>
      <c r="N59" s="112">
        <v>0</v>
      </c>
      <c r="O59" s="103">
        <v>0</v>
      </c>
      <c r="P59" s="106">
        <f>B27+D27+F27+H27+J27+L27+N27+P27+B59+D59+F59+H59+J59+L59+N59</f>
        <v>8113.8680288021642</v>
      </c>
      <c r="Q59" s="24">
        <f t="shared" si="7"/>
        <v>7364.08</v>
      </c>
      <c r="R59" s="4"/>
      <c r="S59" s="102"/>
    </row>
    <row r="60" spans="1:19" ht="15" customHeight="1">
      <c r="A60" s="6" t="s">
        <v>35</v>
      </c>
      <c r="B60" s="15">
        <v>64.945778058825198</v>
      </c>
      <c r="C60" s="3">
        <v>4.4000000000000004</v>
      </c>
      <c r="D60" s="15">
        <v>5761.6992962318782</v>
      </c>
      <c r="E60" s="3">
        <v>5363.6</v>
      </c>
      <c r="F60" s="15">
        <v>0</v>
      </c>
      <c r="G60" s="3">
        <v>0</v>
      </c>
      <c r="H60" s="15">
        <v>0</v>
      </c>
      <c r="I60" s="3">
        <v>0</v>
      </c>
      <c r="J60" s="15">
        <v>0</v>
      </c>
      <c r="K60" s="3">
        <v>0</v>
      </c>
      <c r="L60" s="15">
        <v>1007.0502224102991</v>
      </c>
      <c r="M60" s="3">
        <v>682</v>
      </c>
      <c r="N60" s="112">
        <v>0</v>
      </c>
      <c r="O60" s="103">
        <v>0</v>
      </c>
      <c r="P60" s="106">
        <f t="shared" si="7"/>
        <v>7835.9572790931761</v>
      </c>
      <c r="Q60" s="24">
        <f t="shared" si="7"/>
        <v>6877.2000000000007</v>
      </c>
      <c r="R60" s="4"/>
      <c r="S60" s="102"/>
    </row>
    <row r="61" spans="1:19" ht="15" customHeight="1">
      <c r="A61" s="11" t="s">
        <v>36</v>
      </c>
      <c r="B61" s="16">
        <f t="shared" ref="B61:P61" si="8">SUM(B54:B60)</f>
        <v>9034.5472794138914</v>
      </c>
      <c r="C61" s="16">
        <f t="shared" si="8"/>
        <v>5477.7411081349564</v>
      </c>
      <c r="D61" s="16">
        <f t="shared" si="8"/>
        <v>6891.7902673376775</v>
      </c>
      <c r="E61" s="16">
        <f t="shared" si="8"/>
        <v>6492.8211111111113</v>
      </c>
      <c r="F61" s="16">
        <f t="shared" si="8"/>
        <v>136608.49409331608</v>
      </c>
      <c r="G61" s="16">
        <f t="shared" si="8"/>
        <v>134439.70463363483</v>
      </c>
      <c r="H61" s="16">
        <f t="shared" si="8"/>
        <v>102305.22558657703</v>
      </c>
      <c r="I61" s="16">
        <f t="shared" si="8"/>
        <v>105223.60055949974</v>
      </c>
      <c r="J61" s="16">
        <f t="shared" si="8"/>
        <v>96488.004193000015</v>
      </c>
      <c r="K61" s="16">
        <f t="shared" si="8"/>
        <v>102294.13742790269</v>
      </c>
      <c r="L61" s="16">
        <f t="shared" si="8"/>
        <v>1924.0848189023575</v>
      </c>
      <c r="M61" s="16">
        <f t="shared" si="8"/>
        <v>1667.34</v>
      </c>
      <c r="N61" s="16">
        <f t="shared" si="8"/>
        <v>11230.025780621001</v>
      </c>
      <c r="O61" s="16">
        <f t="shared" si="8"/>
        <v>10785.383602155838</v>
      </c>
      <c r="P61" s="107">
        <f t="shared" si="8"/>
        <v>8355504.356149476</v>
      </c>
      <c r="Q61" s="25">
        <f>SUM(Q54:Q60)</f>
        <v>8051835.7377386978</v>
      </c>
      <c r="R61" s="4"/>
      <c r="S61" s="102"/>
    </row>
    <row r="62" spans="1:19" ht="15" customHeight="1">
      <c r="A62" s="6"/>
      <c r="B62" s="3"/>
      <c r="C62" s="3"/>
      <c r="D62" s="3"/>
      <c r="E62" s="3"/>
      <c r="F62" s="15"/>
      <c r="G62" s="3"/>
      <c r="H62" s="15"/>
      <c r="I62" s="3"/>
      <c r="J62" s="15"/>
      <c r="K62" s="3"/>
      <c r="L62" s="15"/>
      <c r="M62" s="3"/>
      <c r="N62" s="3"/>
      <c r="O62" s="101"/>
      <c r="P62" s="106"/>
      <c r="Q62" s="24"/>
      <c r="R62" s="4"/>
    </row>
    <row r="63" spans="1:19" ht="15" customHeight="1">
      <c r="A63" s="12" t="s">
        <v>37</v>
      </c>
      <c r="B63" s="17">
        <f t="shared" ref="B63:Q63" si="9">B61+B51</f>
        <v>202325.54727941391</v>
      </c>
      <c r="C63" s="17">
        <f t="shared" si="9"/>
        <v>191561.38623959554</v>
      </c>
      <c r="D63" s="17">
        <f t="shared" si="9"/>
        <v>136024.79026733767</v>
      </c>
      <c r="E63" s="17">
        <f t="shared" si="9"/>
        <v>141976.25728278726</v>
      </c>
      <c r="F63" s="17">
        <f t="shared" si="9"/>
        <v>188845.49409331608</v>
      </c>
      <c r="G63" s="17">
        <f t="shared" si="9"/>
        <v>185710.5273584447</v>
      </c>
      <c r="H63" s="17">
        <f t="shared" si="9"/>
        <v>122053.22558657703</v>
      </c>
      <c r="I63" s="17">
        <f t="shared" si="9"/>
        <v>117512.60055949974</v>
      </c>
      <c r="J63" s="17">
        <f t="shared" si="9"/>
        <v>174494.00419300003</v>
      </c>
      <c r="K63" s="17">
        <f t="shared" si="9"/>
        <v>178157.13742790269</v>
      </c>
      <c r="L63" s="17">
        <f t="shared" si="9"/>
        <v>109891.08481890235</v>
      </c>
      <c r="M63" s="17">
        <f t="shared" si="9"/>
        <v>165615.45917637044</v>
      </c>
      <c r="N63" s="17">
        <f t="shared" si="9"/>
        <v>11399.025780621001</v>
      </c>
      <c r="O63" s="17">
        <f t="shared" si="9"/>
        <v>11008.383602155838</v>
      </c>
      <c r="P63" s="108">
        <f t="shared" si="9"/>
        <v>11752761.356149476</v>
      </c>
      <c r="Q63" s="26">
        <f t="shared" si="9"/>
        <v>11621020.067738697</v>
      </c>
    </row>
    <row r="64" spans="1:19" ht="15" customHeight="1">
      <c r="A64" s="8" t="s">
        <v>38</v>
      </c>
      <c r="B64" s="18"/>
      <c r="C64" s="18">
        <f>C63/Q63</f>
        <v>1.648404228914398E-2</v>
      </c>
      <c r="D64" s="18"/>
      <c r="E64" s="18">
        <f>E63/Q63</f>
        <v>1.2217194054842902E-2</v>
      </c>
      <c r="F64" s="18"/>
      <c r="G64" s="18">
        <f>G63/Q63</f>
        <v>1.5980570231867917E-2</v>
      </c>
      <c r="H64" s="18"/>
      <c r="I64" s="18">
        <f>I63/Q63</f>
        <v>1.011207276766765E-2</v>
      </c>
      <c r="J64" s="18"/>
      <c r="K64" s="18">
        <f>K63/Q63</f>
        <v>1.5330593733547336E-2</v>
      </c>
      <c r="L64" s="15"/>
      <c r="M64" s="18">
        <f>M63/Q63</f>
        <v>1.4251370207692715E-2</v>
      </c>
      <c r="N64" s="97"/>
      <c r="O64" s="18">
        <f>O63/Q63</f>
        <v>9.4728204047391602E-4</v>
      </c>
      <c r="P64" s="109"/>
      <c r="Q64" s="27">
        <f>G64+E64+C64+Q32+O32+M32+K32+I32+G32+E32+C32+I64+K64+M64+O64</f>
        <v>1.0000000000000002</v>
      </c>
    </row>
    <row r="65" spans="1:17" ht="15" customHeight="1">
      <c r="A65" s="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5"/>
      <c r="M65" s="3"/>
      <c r="N65" s="15"/>
      <c r="O65" s="101"/>
      <c r="P65" s="109"/>
      <c r="Q65" s="27"/>
    </row>
    <row r="66" spans="1:17" ht="15" customHeight="1">
      <c r="A66" s="9" t="s">
        <v>39</v>
      </c>
      <c r="B66" s="3"/>
      <c r="C66" s="94">
        <f>C63-B63</f>
        <v>-10764.161039818369</v>
      </c>
      <c r="D66" s="19"/>
      <c r="E66" s="19">
        <f>E63-D63</f>
        <v>5951.467015449598</v>
      </c>
      <c r="F66" s="19"/>
      <c r="G66" s="94">
        <f>G63-F63</f>
        <v>-3134.9667348713847</v>
      </c>
      <c r="H66" s="19"/>
      <c r="I66" s="94">
        <f>I63-H63</f>
        <v>-4540.6250270772871</v>
      </c>
      <c r="J66" s="19"/>
      <c r="K66" s="19">
        <f>K63-J63</f>
        <v>3663.1332349026634</v>
      </c>
      <c r="L66" s="15"/>
      <c r="M66" s="19">
        <f>M63-L63</f>
        <v>55724.374357468085</v>
      </c>
      <c r="N66" s="3"/>
      <c r="O66" s="94">
        <f>O63-N63</f>
        <v>-390.64217846516294</v>
      </c>
      <c r="P66" s="110"/>
      <c r="Q66" s="104">
        <f>Q63-P63</f>
        <v>-131741.28841077909</v>
      </c>
    </row>
    <row r="67" spans="1:17" ht="15" customHeight="1" thickBot="1">
      <c r="A67" s="10" t="s">
        <v>40</v>
      </c>
      <c r="B67" s="28"/>
      <c r="C67" s="95">
        <f>(C63-B63)/B63</f>
        <v>-5.3202184225173199E-2</v>
      </c>
      <c r="D67" s="29"/>
      <c r="E67" s="29">
        <f>(E63-D63)/D63</f>
        <v>4.3752811555546778E-2</v>
      </c>
      <c r="F67" s="29"/>
      <c r="G67" s="95">
        <f>(G63-F63)/F63</f>
        <v>-1.6600696510779722E-2</v>
      </c>
      <c r="H67" s="29"/>
      <c r="I67" s="95">
        <f>I66/H63</f>
        <v>-3.7202007609839431E-2</v>
      </c>
      <c r="J67" s="29"/>
      <c r="K67" s="29">
        <f>K66/J63</f>
        <v>2.0992888849355736E-2</v>
      </c>
      <c r="L67" s="114"/>
      <c r="M67" s="29">
        <f>M66/L63</f>
        <v>0.50708730784940748</v>
      </c>
      <c r="N67" s="114"/>
      <c r="O67" s="95">
        <f>O66/N63</f>
        <v>-3.4269786382032499E-2</v>
      </c>
      <c r="P67" s="111"/>
      <c r="Q67" s="105">
        <f>(Q63-P63)/P63</f>
        <v>-1.120939023762677E-2</v>
      </c>
    </row>
    <row r="68" spans="1:17">
      <c r="K68" s="22"/>
    </row>
    <row r="69" spans="1:17">
      <c r="Q69" s="14"/>
    </row>
    <row r="70" spans="1:17">
      <c r="P70" s="14"/>
      <c r="Q70" s="21"/>
    </row>
    <row r="71" spans="1:17">
      <c r="P71" s="14"/>
      <c r="Q71" s="21"/>
    </row>
    <row r="72" spans="1:17">
      <c r="Q72" s="21"/>
    </row>
    <row r="73" spans="1:17">
      <c r="Q73" s="23"/>
    </row>
  </sheetData>
  <mergeCells count="19">
    <mergeCell ref="P36:Q36"/>
    <mergeCell ref="N36:O36"/>
    <mergeCell ref="J36:K36"/>
    <mergeCell ref="L36:M36"/>
    <mergeCell ref="B36:C36"/>
    <mergeCell ref="D36:E36"/>
    <mergeCell ref="F36:G36"/>
    <mergeCell ref="H36:I36"/>
    <mergeCell ref="A1:Q1"/>
    <mergeCell ref="A2:Q2"/>
    <mergeCell ref="A3:Q3"/>
    <mergeCell ref="B4:C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" right="0.2" top="0.2" bottom="0.2" header="0.3" footer="0.3"/>
  <pageSetup scale="54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9"/>
  <sheetViews>
    <sheetView zoomScale="90" zoomScaleNormal="90" workbookViewId="0">
      <pane xSplit="2" ySplit="7" topLeftCell="C37" activePane="bottomRight" state="frozen"/>
      <selection pane="bottomRight" activeCell="P69" sqref="P69"/>
      <selection pane="bottomLeft" activeCell="A6" sqref="A6"/>
      <selection pane="topRight" activeCell="C1" sqref="C1"/>
    </sheetView>
  </sheetViews>
  <sheetFormatPr defaultColWidth="7.85546875" defaultRowHeight="12.75"/>
  <cols>
    <col min="1" max="1" width="29.85546875" style="37" customWidth="1"/>
    <col min="2" max="2" width="11.85546875" style="37" customWidth="1"/>
    <col min="3" max="3" width="15.28515625" style="86" customWidth="1"/>
    <col min="4" max="4" width="11.28515625" style="31" customWidth="1"/>
    <col min="5" max="5" width="12" style="31" customWidth="1"/>
    <col min="6" max="9" width="10.140625" style="31" customWidth="1"/>
    <col min="10" max="10" width="15.28515625" style="31" bestFit="1" customWidth="1"/>
    <col min="11" max="11" width="12" style="31" customWidth="1"/>
    <col min="12" max="12" width="10.140625" style="31" customWidth="1"/>
    <col min="13" max="13" width="1.42578125" style="31" customWidth="1"/>
    <col min="14" max="14" width="10.140625" style="31" customWidth="1"/>
    <col min="15" max="15" width="15.28515625" style="86" bestFit="1" customWidth="1"/>
    <col min="16" max="16" width="17.42578125" style="37" customWidth="1"/>
    <col min="17" max="17" width="12.7109375" style="82" customWidth="1"/>
    <col min="18" max="18" width="10.42578125" style="30" bestFit="1" customWidth="1"/>
    <col min="19" max="19" width="9.7109375" style="30" bestFit="1" customWidth="1"/>
    <col min="20" max="20" width="14.85546875" style="31" bestFit="1" customWidth="1"/>
    <col min="21" max="16384" width="7.85546875" style="31"/>
  </cols>
  <sheetData>
    <row r="1" spans="1:20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20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20">
      <c r="A3" s="132" t="s">
        <v>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0">
      <c r="A4" s="133">
        <v>42061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20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20" ht="40.5" customHeight="1">
      <c r="A6" s="134" t="s">
        <v>52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20" s="37" customFormat="1" ht="25.5">
      <c r="A7" s="32" t="s">
        <v>53</v>
      </c>
      <c r="B7" s="32" t="s">
        <v>54</v>
      </c>
      <c r="C7" s="32" t="s">
        <v>55</v>
      </c>
      <c r="D7" s="32" t="s">
        <v>56</v>
      </c>
      <c r="E7" s="58" t="s">
        <v>57</v>
      </c>
      <c r="F7" s="32" t="s">
        <v>41</v>
      </c>
      <c r="G7" s="32" t="s">
        <v>58</v>
      </c>
      <c r="H7" s="32" t="s">
        <v>59</v>
      </c>
      <c r="I7" s="32" t="s">
        <v>43</v>
      </c>
      <c r="J7" s="32" t="s">
        <v>60</v>
      </c>
      <c r="K7" s="32" t="s">
        <v>61</v>
      </c>
      <c r="L7" s="32" t="s">
        <v>62</v>
      </c>
      <c r="M7" s="33"/>
      <c r="N7" s="34" t="s">
        <v>63</v>
      </c>
      <c r="O7" s="34" t="s">
        <v>64</v>
      </c>
      <c r="P7" s="35" t="s">
        <v>65</v>
      </c>
      <c r="Q7" s="36" t="s">
        <v>66</v>
      </c>
      <c r="T7" s="30"/>
    </row>
    <row r="8" spans="1:20" s="37" customFormat="1" ht="12" customHeight="1">
      <c r="A8" s="38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2"/>
      <c r="N8" s="41"/>
      <c r="O8" s="40"/>
      <c r="P8" s="41"/>
      <c r="Q8" s="41"/>
      <c r="T8" s="43"/>
    </row>
    <row r="9" spans="1:20" ht="12.75" customHeight="1">
      <c r="A9" s="44" t="s">
        <v>67</v>
      </c>
      <c r="B9" s="34" t="s">
        <v>68</v>
      </c>
      <c r="C9" s="45"/>
      <c r="D9" s="45"/>
      <c r="E9" s="45"/>
      <c r="F9" s="45"/>
      <c r="G9" s="45"/>
      <c r="H9" s="45"/>
      <c r="I9" s="45"/>
      <c r="J9" s="45"/>
      <c r="K9" s="46"/>
      <c r="L9" s="46"/>
      <c r="M9" s="42"/>
      <c r="N9" s="47"/>
      <c r="O9" s="45"/>
      <c r="P9" s="48"/>
      <c r="Q9" s="45"/>
      <c r="R9" s="31"/>
      <c r="S9" s="31"/>
      <c r="T9" s="30"/>
    </row>
    <row r="10" spans="1:20">
      <c r="A10" s="44" t="s">
        <v>69</v>
      </c>
      <c r="B10" s="34" t="s">
        <v>68</v>
      </c>
      <c r="C10" s="45">
        <v>17454</v>
      </c>
      <c r="D10" s="45"/>
      <c r="E10" s="45"/>
      <c r="F10" s="45"/>
      <c r="G10" s="45"/>
      <c r="H10" s="45"/>
      <c r="I10" s="45"/>
      <c r="J10" s="45">
        <v>9508</v>
      </c>
      <c r="K10" s="46"/>
      <c r="L10" s="46">
        <v>167677</v>
      </c>
      <c r="M10" s="42"/>
      <c r="N10" s="47">
        <v>194639</v>
      </c>
      <c r="O10" s="45">
        <v>170861</v>
      </c>
      <c r="P10" s="48">
        <v>365500</v>
      </c>
      <c r="Q10" s="45"/>
      <c r="R10" s="31"/>
      <c r="S10" s="31"/>
      <c r="T10" s="30"/>
    </row>
    <row r="11" spans="1:20">
      <c r="A11" s="44" t="s">
        <v>70</v>
      </c>
      <c r="B11" s="34" t="s">
        <v>68</v>
      </c>
      <c r="C11" s="45">
        <v>8245</v>
      </c>
      <c r="D11" s="45">
        <v>60</v>
      </c>
      <c r="E11" s="45"/>
      <c r="F11" s="45">
        <v>702</v>
      </c>
      <c r="G11" s="45">
        <v>0</v>
      </c>
      <c r="H11" s="45">
        <v>3450</v>
      </c>
      <c r="I11" s="45">
        <v>1444</v>
      </c>
      <c r="J11" s="45">
        <v>2247</v>
      </c>
      <c r="K11" s="46"/>
      <c r="L11" s="46">
        <v>91313</v>
      </c>
      <c r="M11" s="42"/>
      <c r="N11" s="47">
        <v>107461</v>
      </c>
      <c r="O11" s="45">
        <v>93199</v>
      </c>
      <c r="P11" s="48">
        <v>200660</v>
      </c>
      <c r="Q11" s="45"/>
      <c r="R11" s="31"/>
      <c r="S11" s="31"/>
      <c r="T11" s="30"/>
    </row>
    <row r="12" spans="1:20">
      <c r="A12" s="44" t="s">
        <v>71</v>
      </c>
      <c r="B12" s="34" t="s">
        <v>68</v>
      </c>
      <c r="C12" s="49">
        <v>15777.727199999999</v>
      </c>
      <c r="D12" s="45">
        <v>116.01269999999998</v>
      </c>
      <c r="E12" s="45"/>
      <c r="F12" s="45">
        <v>1353.4814999999999</v>
      </c>
      <c r="G12" s="45">
        <v>0</v>
      </c>
      <c r="H12" s="45">
        <v>6651.3948</v>
      </c>
      <c r="I12" s="45">
        <v>2784.3047999999999</v>
      </c>
      <c r="J12" s="45">
        <v>4331.1407999999992</v>
      </c>
      <c r="K12" s="45"/>
      <c r="L12" s="45">
        <v>189928.44560000004</v>
      </c>
      <c r="M12" s="42"/>
      <c r="N12" s="47">
        <v>220942.50740000003</v>
      </c>
      <c r="O12" s="45">
        <v>165766.49260000003</v>
      </c>
      <c r="P12" s="48">
        <v>386709.00000000006</v>
      </c>
      <c r="Q12" s="45"/>
      <c r="R12" s="31"/>
      <c r="S12" s="31"/>
      <c r="T12" s="30"/>
    </row>
    <row r="13" spans="1:20">
      <c r="A13" s="44" t="s">
        <v>72</v>
      </c>
      <c r="B13" s="34" t="s">
        <v>68</v>
      </c>
      <c r="C13" s="45">
        <v>14687.306400000001</v>
      </c>
      <c r="D13" s="45">
        <v>107.99489999999999</v>
      </c>
      <c r="E13" s="45"/>
      <c r="F13" s="45">
        <v>1259.9404999999999</v>
      </c>
      <c r="G13" s="45"/>
      <c r="H13" s="45">
        <v>6191.7075999999997</v>
      </c>
      <c r="I13" s="45">
        <v>2591.8775999999998</v>
      </c>
      <c r="J13" s="45">
        <v>4031.8096</v>
      </c>
      <c r="K13" s="46"/>
      <c r="L13" s="46">
        <v>163864.2616</v>
      </c>
      <c r="M13" s="42"/>
      <c r="N13" s="47">
        <v>192734.8982</v>
      </c>
      <c r="O13" s="45">
        <v>167248.1018</v>
      </c>
      <c r="P13" s="48">
        <v>359983</v>
      </c>
      <c r="Q13" s="45"/>
      <c r="R13" s="31"/>
      <c r="S13" s="31"/>
      <c r="T13" s="30"/>
    </row>
    <row r="14" spans="1:20">
      <c r="A14" s="44" t="s">
        <v>48</v>
      </c>
      <c r="B14" s="34" t="s">
        <v>68</v>
      </c>
      <c r="C14" s="45">
        <v>56164.033600000002</v>
      </c>
      <c r="D14" s="45">
        <v>284.00759999999997</v>
      </c>
      <c r="E14" s="45"/>
      <c r="F14" s="45">
        <v>3315.4219999999996</v>
      </c>
      <c r="G14" s="45">
        <v>0</v>
      </c>
      <c r="H14" s="45">
        <v>16293.1024</v>
      </c>
      <c r="I14" s="45">
        <v>6820.1823999999997</v>
      </c>
      <c r="J14" s="45">
        <v>20117.950399999998</v>
      </c>
      <c r="K14" s="46"/>
      <c r="L14" s="46">
        <v>612782.70720000006</v>
      </c>
      <c r="M14" s="42"/>
      <c r="N14" s="47">
        <v>715777.40560000006</v>
      </c>
      <c r="O14" s="45">
        <v>597074.59440000006</v>
      </c>
      <c r="P14" s="48">
        <v>1312852</v>
      </c>
      <c r="Q14" s="45"/>
      <c r="R14" s="31"/>
      <c r="S14" s="31"/>
      <c r="T14" s="30"/>
    </row>
    <row r="15" spans="1:20">
      <c r="A15" s="44"/>
      <c r="B15" s="34"/>
      <c r="C15" s="45"/>
      <c r="D15" s="45"/>
      <c r="E15" s="45"/>
      <c r="F15" s="45"/>
      <c r="G15" s="45"/>
      <c r="H15" s="45"/>
      <c r="I15" s="45"/>
      <c r="J15" s="50"/>
      <c r="K15" s="51"/>
      <c r="L15" s="46"/>
      <c r="M15" s="42"/>
      <c r="N15" s="47"/>
      <c r="O15" s="45"/>
      <c r="P15" s="48"/>
      <c r="Q15" s="45"/>
      <c r="R15" s="31"/>
      <c r="S15" s="31"/>
      <c r="T15" s="30"/>
    </row>
    <row r="16" spans="1:20" s="37" customFormat="1">
      <c r="A16" s="52" t="s">
        <v>73</v>
      </c>
      <c r="B16" s="34" t="s">
        <v>68</v>
      </c>
      <c r="C16" s="53"/>
      <c r="D16" s="48"/>
      <c r="E16" s="48"/>
      <c r="F16" s="48"/>
      <c r="G16" s="48"/>
      <c r="H16" s="48"/>
      <c r="I16" s="48"/>
      <c r="J16" s="54"/>
      <c r="K16" s="55"/>
      <c r="L16" s="46"/>
      <c r="M16" s="42"/>
      <c r="N16" s="56">
        <v>729927</v>
      </c>
      <c r="O16" s="53">
        <v>612702</v>
      </c>
      <c r="P16" s="48">
        <v>1342629</v>
      </c>
      <c r="Q16" s="48">
        <v>29777</v>
      </c>
      <c r="T16" s="43"/>
    </row>
    <row r="17" spans="1:20" s="37" customFormat="1" ht="12" customHeight="1">
      <c r="A17" s="38"/>
      <c r="B17" s="57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41"/>
      <c r="O17" s="40"/>
      <c r="P17" s="41"/>
      <c r="Q17" s="41"/>
      <c r="T17" s="43"/>
    </row>
    <row r="18" spans="1:20" ht="13.5" customHeight="1">
      <c r="A18" s="44" t="s">
        <v>67</v>
      </c>
      <c r="B18" s="32" t="s">
        <v>74</v>
      </c>
      <c r="C18" s="45"/>
      <c r="D18" s="45"/>
      <c r="E18" s="45"/>
      <c r="F18" s="45"/>
      <c r="G18" s="45"/>
      <c r="H18" s="45"/>
      <c r="I18" s="45"/>
      <c r="J18" s="45"/>
      <c r="K18" s="46"/>
      <c r="L18" s="46"/>
      <c r="M18" s="42"/>
      <c r="N18" s="47"/>
      <c r="O18" s="45"/>
      <c r="P18" s="48"/>
      <c r="Q18" s="45"/>
      <c r="R18" s="31"/>
      <c r="S18" s="31"/>
      <c r="T18" s="30"/>
    </row>
    <row r="19" spans="1:20" s="37" customFormat="1">
      <c r="A19" s="44" t="s">
        <v>69</v>
      </c>
      <c r="B19" s="58" t="s">
        <v>74</v>
      </c>
      <c r="C19" s="45">
        <v>3185.0112000000004</v>
      </c>
      <c r="D19" s="45">
        <v>23.419199999999996</v>
      </c>
      <c r="E19" s="45"/>
      <c r="F19" s="45">
        <v>273.22399999999999</v>
      </c>
      <c r="G19" s="45">
        <v>78.064000000000007</v>
      </c>
      <c r="H19" s="45">
        <v>1217.7983999999999</v>
      </c>
      <c r="I19" s="45">
        <v>585.48</v>
      </c>
      <c r="J19" s="45">
        <v>874.31679999999994</v>
      </c>
      <c r="K19" s="46"/>
      <c r="L19" s="46">
        <v>35534.732799999998</v>
      </c>
      <c r="M19" s="42"/>
      <c r="N19" s="47">
        <v>41772.046399999999</v>
      </c>
      <c r="O19" s="45">
        <v>36291.953600000001</v>
      </c>
      <c r="P19" s="48">
        <v>78064</v>
      </c>
      <c r="Q19" s="45"/>
      <c r="T19" s="43"/>
    </row>
    <row r="20" spans="1:20" s="37" customFormat="1">
      <c r="A20" s="44" t="s">
        <v>70</v>
      </c>
      <c r="B20" s="58" t="s">
        <v>74</v>
      </c>
      <c r="C20" s="45">
        <v>25446.466058880003</v>
      </c>
      <c r="D20" s="45">
        <v>187.10636808000001</v>
      </c>
      <c r="E20" s="45"/>
      <c r="F20" s="45">
        <v>2182.9076276000001</v>
      </c>
      <c r="G20" s="45">
        <v>623.68789360000005</v>
      </c>
      <c r="H20" s="45">
        <v>9729.5311401600011</v>
      </c>
      <c r="I20" s="45">
        <v>4677.6592020000007</v>
      </c>
      <c r="J20" s="45">
        <v>6985.3044083200011</v>
      </c>
      <c r="K20" s="46"/>
      <c r="L20" s="46">
        <v>283902.72916672</v>
      </c>
      <c r="M20" s="42"/>
      <c r="N20" s="47">
        <v>333735.39186536003</v>
      </c>
      <c r="O20" s="45">
        <v>289952.50173464004</v>
      </c>
      <c r="P20" s="48">
        <v>623687.89360000007</v>
      </c>
      <c r="Q20" s="45"/>
      <c r="T20" s="43"/>
    </row>
    <row r="21" spans="1:20">
      <c r="A21" s="44" t="s">
        <v>71</v>
      </c>
      <c r="B21" s="32" t="s">
        <v>74</v>
      </c>
      <c r="C21" s="45">
        <v>18153.184800000003</v>
      </c>
      <c r="D21" s="45">
        <v>133.47929999999997</v>
      </c>
      <c r="E21" s="45">
        <v>0</v>
      </c>
      <c r="F21" s="45">
        <v>1557.2585000000001</v>
      </c>
      <c r="G21" s="45">
        <v>444.93099999999998</v>
      </c>
      <c r="H21" s="45">
        <v>6940.9236000000001</v>
      </c>
      <c r="I21" s="45">
        <v>3336.9825000000001</v>
      </c>
      <c r="J21" s="45">
        <v>4983.2271999999994</v>
      </c>
      <c r="K21" s="45">
        <v>0</v>
      </c>
      <c r="L21" s="45">
        <v>225278.26799999998</v>
      </c>
      <c r="M21" s="42"/>
      <c r="N21" s="47">
        <v>260828.2549</v>
      </c>
      <c r="O21" s="45">
        <v>184102.7451</v>
      </c>
      <c r="P21" s="48">
        <v>444931</v>
      </c>
      <c r="Q21" s="45"/>
      <c r="R21" s="31"/>
      <c r="S21" s="31"/>
      <c r="T21" s="30"/>
    </row>
    <row r="22" spans="1:20" ht="12.75" customHeight="1">
      <c r="A22" s="44" t="s">
        <v>72</v>
      </c>
      <c r="B22" s="32" t="s">
        <v>74</v>
      </c>
      <c r="C22" s="45">
        <v>18450.711990480002</v>
      </c>
      <c r="D22" s="45">
        <v>135.66699992999997</v>
      </c>
      <c r="E22" s="45"/>
      <c r="F22" s="45">
        <v>1582.7816658500001</v>
      </c>
      <c r="G22" s="45">
        <v>452.22333309999999</v>
      </c>
      <c r="H22" s="45">
        <v>7054.6839963599996</v>
      </c>
      <c r="I22" s="45">
        <v>3391.6749982499996</v>
      </c>
      <c r="J22" s="45">
        <v>5064.9013307200003</v>
      </c>
      <c r="K22" s="46"/>
      <c r="L22" s="46">
        <v>205852.06122711999</v>
      </c>
      <c r="M22" s="42"/>
      <c r="N22" s="47">
        <v>241984.70554180999</v>
      </c>
      <c r="O22" s="45">
        <v>210238.62755819</v>
      </c>
      <c r="P22" s="48">
        <v>452223.33309999999</v>
      </c>
      <c r="Q22" s="45"/>
      <c r="R22" s="31"/>
      <c r="S22" s="31"/>
      <c r="T22" s="30"/>
    </row>
    <row r="23" spans="1:20" s="37" customFormat="1">
      <c r="A23" s="59" t="s">
        <v>48</v>
      </c>
      <c r="B23" s="32" t="s">
        <v>74</v>
      </c>
      <c r="C23" s="48">
        <v>65235.374049360005</v>
      </c>
      <c r="D23" s="48">
        <v>479.67186800999991</v>
      </c>
      <c r="E23" s="48"/>
      <c r="F23" s="48">
        <v>5596.1717934500011</v>
      </c>
      <c r="G23" s="48">
        <v>1598.9062266999999</v>
      </c>
      <c r="H23" s="48">
        <v>24942.937136519999</v>
      </c>
      <c r="I23" s="48">
        <v>11991.796700250001</v>
      </c>
      <c r="J23" s="48">
        <v>17907.749739040002</v>
      </c>
      <c r="K23" s="60"/>
      <c r="L23" s="60">
        <v>750567.79119383998</v>
      </c>
      <c r="M23" s="42"/>
      <c r="N23" s="56">
        <v>878320.39870717004</v>
      </c>
      <c r="O23" s="48">
        <v>720585.82799283008</v>
      </c>
      <c r="P23" s="48">
        <v>1598906.2267</v>
      </c>
      <c r="Q23" s="48"/>
      <c r="T23" s="43"/>
    </row>
    <row r="24" spans="1:20" s="37" customFormat="1" ht="22.5" customHeight="1">
      <c r="A24" s="59"/>
      <c r="B24" s="32"/>
      <c r="C24" s="48"/>
      <c r="D24" s="48"/>
      <c r="E24" s="48"/>
      <c r="F24" s="48"/>
      <c r="G24" s="48"/>
      <c r="H24" s="48"/>
      <c r="I24" s="48"/>
      <c r="J24" s="48"/>
      <c r="K24" s="60"/>
      <c r="L24" s="60"/>
      <c r="M24" s="42"/>
      <c r="N24" s="56"/>
      <c r="O24" s="48"/>
      <c r="P24" s="48"/>
      <c r="Q24" s="48"/>
      <c r="T24" s="43"/>
    </row>
    <row r="25" spans="1:20" s="37" customFormat="1">
      <c r="A25" s="52" t="s">
        <v>73</v>
      </c>
      <c r="B25" s="32" t="s">
        <v>74</v>
      </c>
      <c r="C25" s="48">
        <v>42443</v>
      </c>
      <c r="D25" s="48">
        <v>312</v>
      </c>
      <c r="E25" s="48"/>
      <c r="F25" s="48">
        <v>3641</v>
      </c>
      <c r="G25" s="48"/>
      <c r="H25" s="48">
        <v>19893</v>
      </c>
      <c r="I25" s="48">
        <v>9490</v>
      </c>
      <c r="J25" s="48">
        <v>11651</v>
      </c>
      <c r="K25" s="60"/>
      <c r="L25" s="60">
        <v>683508</v>
      </c>
      <c r="M25" s="42"/>
      <c r="N25" s="56">
        <v>770938</v>
      </c>
      <c r="O25" s="53">
        <v>642296</v>
      </c>
      <c r="P25" s="48">
        <v>1413234</v>
      </c>
      <c r="Q25" s="48">
        <v>-185672.2267</v>
      </c>
      <c r="T25" s="43"/>
    </row>
    <row r="26" spans="1:20" s="37" customFormat="1">
      <c r="A26" s="38"/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2"/>
      <c r="N26" s="41"/>
      <c r="O26" s="40"/>
      <c r="P26" s="41"/>
      <c r="Q26" s="41"/>
      <c r="T26" s="43"/>
    </row>
    <row r="27" spans="1:20">
      <c r="A27" s="44" t="s">
        <v>67</v>
      </c>
      <c r="B27" s="36" t="s">
        <v>75</v>
      </c>
      <c r="C27" s="45"/>
      <c r="D27" s="45"/>
      <c r="E27" s="45"/>
      <c r="F27" s="45"/>
      <c r="G27" s="45"/>
      <c r="H27" s="45"/>
      <c r="I27" s="45"/>
      <c r="J27" s="45"/>
      <c r="K27" s="46"/>
      <c r="L27" s="46"/>
      <c r="M27" s="42"/>
      <c r="N27" s="47"/>
      <c r="O27" s="45"/>
      <c r="P27" s="48"/>
      <c r="Q27" s="45"/>
      <c r="R27" s="31"/>
      <c r="S27" s="31"/>
      <c r="T27" s="30"/>
    </row>
    <row r="28" spans="1:20">
      <c r="A28" s="44" t="s">
        <v>69</v>
      </c>
      <c r="B28" s="58" t="s">
        <v>75</v>
      </c>
      <c r="C28" s="45">
        <v>13807.128000000001</v>
      </c>
      <c r="D28" s="45">
        <v>101.523</v>
      </c>
      <c r="E28" s="45"/>
      <c r="F28" s="45">
        <v>1184.4349999999999</v>
      </c>
      <c r="G28" s="45">
        <v>338.41</v>
      </c>
      <c r="H28" s="45">
        <v>5279.1959999999999</v>
      </c>
      <c r="I28" s="45">
        <v>2538.0749999999998</v>
      </c>
      <c r="J28" s="45">
        <v>3790.192</v>
      </c>
      <c r="K28" s="45">
        <v>1692.05</v>
      </c>
      <c r="L28" s="46">
        <v>154044.23199999999</v>
      </c>
      <c r="M28" s="42"/>
      <c r="N28" s="47">
        <v>182775.24099999998</v>
      </c>
      <c r="O28" s="45">
        <v>155634.75900000002</v>
      </c>
      <c r="P28" s="48">
        <v>338410</v>
      </c>
      <c r="Q28" s="45"/>
      <c r="R28" s="31"/>
      <c r="S28" s="31"/>
      <c r="T28" s="30"/>
    </row>
    <row r="29" spans="1:20">
      <c r="A29" s="44" t="s">
        <v>70</v>
      </c>
      <c r="B29" s="58" t="s">
        <v>75</v>
      </c>
      <c r="C29" s="45">
        <v>8504.474400000001</v>
      </c>
      <c r="D29" s="45">
        <v>62.532899999999998</v>
      </c>
      <c r="E29" s="45"/>
      <c r="F29" s="45">
        <v>729.55050000000006</v>
      </c>
      <c r="G29" s="45">
        <v>208.44300000000001</v>
      </c>
      <c r="H29" s="45">
        <v>3251.7107999999998</v>
      </c>
      <c r="I29" s="45">
        <v>1563.3225</v>
      </c>
      <c r="J29" s="45">
        <v>2334.5616</v>
      </c>
      <c r="K29" s="45">
        <v>1042.2149999999999</v>
      </c>
      <c r="L29" s="46">
        <v>94883.253599999996</v>
      </c>
      <c r="M29" s="42"/>
      <c r="N29" s="47">
        <v>112580.0643</v>
      </c>
      <c r="O29" s="45">
        <v>95862.935700000002</v>
      </c>
      <c r="P29" s="48">
        <v>208443</v>
      </c>
      <c r="Q29" s="45"/>
      <c r="R29" s="31"/>
      <c r="S29" s="31"/>
      <c r="T29" s="30"/>
    </row>
    <row r="30" spans="1:20" s="37" customFormat="1">
      <c r="A30" s="44" t="s">
        <v>71</v>
      </c>
      <c r="B30" s="58" t="s">
        <v>75</v>
      </c>
      <c r="C30" s="45">
        <v>17200.668000000001</v>
      </c>
      <c r="D30" s="45">
        <v>126.47549999999998</v>
      </c>
      <c r="E30" s="45">
        <v>0</v>
      </c>
      <c r="F30" s="45">
        <v>1475.5475000000001</v>
      </c>
      <c r="G30" s="45">
        <v>421.58499999999998</v>
      </c>
      <c r="H30" s="45">
        <v>6576.7259999999997</v>
      </c>
      <c r="I30" s="45">
        <v>3161.8874999999998</v>
      </c>
      <c r="J30" s="45">
        <v>4721.7519999999995</v>
      </c>
      <c r="K30" s="45">
        <v>2107.9250000000002</v>
      </c>
      <c r="L30" s="45">
        <v>212177.5944</v>
      </c>
      <c r="M30" s="42"/>
      <c r="N30" s="47">
        <v>247970.16090000002</v>
      </c>
      <c r="O30" s="45">
        <v>173614.83909999998</v>
      </c>
      <c r="P30" s="48">
        <v>421585</v>
      </c>
      <c r="Q30" s="45"/>
      <c r="T30" s="43"/>
    </row>
    <row r="31" spans="1:20">
      <c r="A31" s="44" t="s">
        <v>72</v>
      </c>
      <c r="B31" s="58" t="s">
        <v>75</v>
      </c>
      <c r="C31" s="45">
        <v>18635.196</v>
      </c>
      <c r="D31" s="45">
        <v>137.02349999999998</v>
      </c>
      <c r="E31" s="45"/>
      <c r="F31" s="45">
        <v>1598.6075000000001</v>
      </c>
      <c r="G31" s="45">
        <v>456.745</v>
      </c>
      <c r="H31" s="45">
        <v>7125.2219999999998</v>
      </c>
      <c r="I31" s="45">
        <v>3425.5875000000001</v>
      </c>
      <c r="J31" s="45">
        <v>5115.5439999999999</v>
      </c>
      <c r="K31" s="45">
        <v>2283.7249999999999</v>
      </c>
      <c r="L31" s="46">
        <v>207910.32399999999</v>
      </c>
      <c r="M31" s="42"/>
      <c r="N31" s="47">
        <v>246687.97449999998</v>
      </c>
      <c r="O31" s="45">
        <v>210057.02550000002</v>
      </c>
      <c r="P31" s="48">
        <v>456745</v>
      </c>
      <c r="Q31" s="45"/>
      <c r="R31" s="31"/>
      <c r="S31" s="31"/>
      <c r="T31" s="30"/>
    </row>
    <row r="32" spans="1:20" s="37" customFormat="1">
      <c r="A32" s="59" t="s">
        <v>48</v>
      </c>
      <c r="B32" s="58" t="s">
        <v>75</v>
      </c>
      <c r="C32" s="48">
        <v>58147.466400000005</v>
      </c>
      <c r="D32" s="48">
        <v>427.55489999999998</v>
      </c>
      <c r="E32" s="48"/>
      <c r="F32" s="48">
        <v>4988.1405000000004</v>
      </c>
      <c r="G32" s="48">
        <v>1425.183</v>
      </c>
      <c r="H32" s="48">
        <v>22232.854800000001</v>
      </c>
      <c r="I32" s="48">
        <v>10688.872499999999</v>
      </c>
      <c r="J32" s="48">
        <v>15962.0496</v>
      </c>
      <c r="K32" s="48">
        <v>7125.9150000000009</v>
      </c>
      <c r="L32" s="60">
        <v>669015.40399999998</v>
      </c>
      <c r="M32" s="42"/>
      <c r="N32" s="56">
        <v>790013.44069999992</v>
      </c>
      <c r="O32" s="48">
        <v>635169.55929999996</v>
      </c>
      <c r="P32" s="48">
        <v>1425183</v>
      </c>
      <c r="Q32" s="48"/>
      <c r="T32" s="43"/>
    </row>
    <row r="33" spans="1:20" s="37" customFormat="1">
      <c r="A33" s="59"/>
      <c r="B33" s="58"/>
      <c r="C33" s="48"/>
      <c r="D33" s="48"/>
      <c r="E33" s="48"/>
      <c r="F33" s="48"/>
      <c r="G33" s="48"/>
      <c r="H33" s="48"/>
      <c r="I33" s="48"/>
      <c r="J33" s="48"/>
      <c r="K33" s="60"/>
      <c r="L33" s="60"/>
      <c r="M33" s="42"/>
      <c r="N33" s="47"/>
      <c r="O33" s="48"/>
      <c r="P33" s="48"/>
      <c r="Q33" s="48"/>
      <c r="T33" s="43"/>
    </row>
    <row r="34" spans="1:20" s="37" customFormat="1">
      <c r="A34" s="52" t="s">
        <v>73</v>
      </c>
      <c r="B34" s="58" t="s">
        <v>75</v>
      </c>
      <c r="C34" s="61">
        <v>58985.589015544043</v>
      </c>
      <c r="D34" s="61">
        <v>432.26168393782382</v>
      </c>
      <c r="E34" s="61"/>
      <c r="F34" s="61">
        <v>5043.052979274612</v>
      </c>
      <c r="G34" s="61">
        <v>1440.8722797927462</v>
      </c>
      <c r="H34" s="61">
        <v>22477.60756476684</v>
      </c>
      <c r="I34" s="61">
        <v>10806.542098445596</v>
      </c>
      <c r="J34" s="61">
        <v>16137.769533678756</v>
      </c>
      <c r="K34" s="61">
        <v>7204.3613989637315</v>
      </c>
      <c r="L34" s="61">
        <v>656119.06176165806</v>
      </c>
      <c r="M34" s="62"/>
      <c r="N34" s="63">
        <v>778647.38</v>
      </c>
      <c r="O34" s="64">
        <v>646536</v>
      </c>
      <c r="P34" s="65">
        <v>1425183.38</v>
      </c>
      <c r="Q34" s="66">
        <v>0.37999999988824129</v>
      </c>
      <c r="T34" s="43"/>
    </row>
    <row r="35" spans="1:20" s="37" customFormat="1">
      <c r="A35" s="38"/>
      <c r="B35" s="39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2"/>
      <c r="N35" s="41"/>
      <c r="O35" s="40"/>
      <c r="P35" s="41"/>
      <c r="Q35" s="41"/>
      <c r="T35" s="43"/>
    </row>
    <row r="36" spans="1:20" ht="12.75" customHeight="1">
      <c r="A36" s="44" t="s">
        <v>67</v>
      </c>
      <c r="B36" s="58" t="s">
        <v>76</v>
      </c>
      <c r="C36" s="45"/>
      <c r="D36" s="45"/>
      <c r="E36" s="45"/>
      <c r="F36" s="45"/>
      <c r="G36" s="45"/>
      <c r="H36" s="45"/>
      <c r="I36" s="45"/>
      <c r="J36" s="45"/>
      <c r="K36" s="46"/>
      <c r="L36" s="46"/>
      <c r="M36" s="42"/>
      <c r="N36" s="47"/>
      <c r="O36" s="45"/>
      <c r="P36" s="48"/>
      <c r="Q36" s="48"/>
    </row>
    <row r="37" spans="1:20" ht="12.75" customHeight="1">
      <c r="A37" s="44" t="s">
        <v>69</v>
      </c>
      <c r="B37" s="58" t="s">
        <v>76</v>
      </c>
      <c r="C37" s="45">
        <v>13075.053600000001</v>
      </c>
      <c r="D37" s="45">
        <v>96.14009999999999</v>
      </c>
      <c r="E37" s="45"/>
      <c r="F37" s="45">
        <v>1121.6345000000001</v>
      </c>
      <c r="G37" s="45">
        <v>320.46699999999998</v>
      </c>
      <c r="H37" s="45">
        <v>5095.4252999999999</v>
      </c>
      <c r="I37" s="45">
        <v>2403.5025000000001</v>
      </c>
      <c r="J37" s="45">
        <v>3589.2303999999999</v>
      </c>
      <c r="K37" s="45">
        <v>1602.335</v>
      </c>
      <c r="L37" s="45">
        <v>145876.5784</v>
      </c>
      <c r="M37" s="42"/>
      <c r="N37" s="47">
        <v>173180.36679999999</v>
      </c>
      <c r="O37" s="45">
        <v>147286.63320000001</v>
      </c>
      <c r="P37" s="48">
        <v>320467</v>
      </c>
      <c r="Q37" s="48"/>
    </row>
    <row r="38" spans="1:20" ht="12.75" customHeight="1">
      <c r="A38" s="44" t="s">
        <v>70</v>
      </c>
      <c r="B38" s="58" t="s">
        <v>76</v>
      </c>
      <c r="C38" s="45">
        <v>8769.7560000000012</v>
      </c>
      <c r="D38" s="45">
        <v>64.483499999999992</v>
      </c>
      <c r="E38" s="45"/>
      <c r="F38" s="45">
        <v>752.3075</v>
      </c>
      <c r="G38" s="45">
        <v>214.94499999999999</v>
      </c>
      <c r="H38" s="45">
        <v>3417.6255000000001</v>
      </c>
      <c r="I38" s="45">
        <v>1612.0874999999999</v>
      </c>
      <c r="J38" s="45">
        <v>2407.384</v>
      </c>
      <c r="K38" s="45">
        <v>1074.7249999999999</v>
      </c>
      <c r="L38" s="46">
        <v>97842.963999999993</v>
      </c>
      <c r="M38" s="42"/>
      <c r="N38" s="47">
        <v>116156.27799999999</v>
      </c>
      <c r="O38" s="45">
        <v>98788.722000000009</v>
      </c>
      <c r="P38" s="48">
        <v>214945</v>
      </c>
      <c r="Q38" s="48"/>
    </row>
    <row r="39" spans="1:20" ht="12.75" customHeight="1">
      <c r="A39" s="44" t="s">
        <v>71</v>
      </c>
      <c r="B39" s="58" t="s">
        <v>76</v>
      </c>
      <c r="C39" s="45">
        <v>17973.542400000002</v>
      </c>
      <c r="D39" s="45">
        <v>132.15839999999997</v>
      </c>
      <c r="E39" s="45">
        <v>0</v>
      </c>
      <c r="F39" s="45">
        <v>1541.8480000000002</v>
      </c>
      <c r="G39" s="45">
        <v>440.52799999999996</v>
      </c>
      <c r="H39" s="45">
        <v>7004.3952000000008</v>
      </c>
      <c r="I39" s="45">
        <v>3303.96</v>
      </c>
      <c r="J39" s="45">
        <v>4933.9135999999999</v>
      </c>
      <c r="K39" s="45">
        <v>2202.6400000000003</v>
      </c>
      <c r="L39" s="45">
        <v>220651.62239999999</v>
      </c>
      <c r="M39" s="42"/>
      <c r="N39" s="47">
        <v>258184.60800000001</v>
      </c>
      <c r="O39" s="45">
        <v>182343.39199999999</v>
      </c>
      <c r="P39" s="48">
        <v>440528</v>
      </c>
      <c r="Q39" s="48"/>
    </row>
    <row r="40" spans="1:20" ht="12.75" customHeight="1">
      <c r="A40" s="44" t="s">
        <v>72</v>
      </c>
      <c r="B40" s="58" t="s">
        <v>76</v>
      </c>
      <c r="C40" s="45">
        <v>18821.570400000001</v>
      </c>
      <c r="D40" s="45">
        <v>138.39389999999997</v>
      </c>
      <c r="E40" s="45"/>
      <c r="F40" s="45">
        <v>1614.5955000000001</v>
      </c>
      <c r="G40" s="45">
        <v>461.31299999999999</v>
      </c>
      <c r="H40" s="45">
        <v>7334.8767000000007</v>
      </c>
      <c r="I40" s="45">
        <v>3459.8474999999999</v>
      </c>
      <c r="J40" s="45">
        <v>5166.7056000000002</v>
      </c>
      <c r="K40" s="45">
        <v>2306.5650000000001</v>
      </c>
      <c r="L40" s="46">
        <v>209989.6776</v>
      </c>
      <c r="M40" s="42"/>
      <c r="N40" s="47">
        <v>249293.54519999999</v>
      </c>
      <c r="O40" s="45">
        <v>212019.45480000001</v>
      </c>
      <c r="P40" s="48">
        <v>461313</v>
      </c>
      <c r="Q40" s="48"/>
    </row>
    <row r="41" spans="1:20" s="37" customFormat="1" ht="12.75" customHeight="1">
      <c r="A41" s="59" t="s">
        <v>48</v>
      </c>
      <c r="B41" s="58" t="s">
        <v>76</v>
      </c>
      <c r="C41" s="48">
        <v>58639.922399999996</v>
      </c>
      <c r="D41" s="48">
        <v>431.1758999999999</v>
      </c>
      <c r="E41" s="48"/>
      <c r="F41" s="48">
        <v>5030.3855000000003</v>
      </c>
      <c r="G41" s="48">
        <v>1437.2530000000002</v>
      </c>
      <c r="H41" s="48">
        <v>22852.322700000004</v>
      </c>
      <c r="I41" s="48">
        <v>10779.397499999999</v>
      </c>
      <c r="J41" s="48">
        <v>16097.2336</v>
      </c>
      <c r="K41" s="48">
        <v>7186.2650000000012</v>
      </c>
      <c r="L41" s="60">
        <v>674360.84239999996</v>
      </c>
      <c r="M41" s="42"/>
      <c r="N41" s="47">
        <v>796814.79799999995</v>
      </c>
      <c r="O41" s="48">
        <v>640438.20200000005</v>
      </c>
      <c r="P41" s="48">
        <v>1437253</v>
      </c>
      <c r="Q41" s="48"/>
      <c r="R41" s="43"/>
      <c r="S41" s="43"/>
    </row>
    <row r="42" spans="1:20" s="37" customFormat="1" ht="12.75" customHeight="1">
      <c r="A42" s="59"/>
      <c r="B42" s="67"/>
      <c r="C42" s="48"/>
      <c r="D42" s="48"/>
      <c r="E42" s="48"/>
      <c r="F42" s="48"/>
      <c r="G42" s="48"/>
      <c r="H42" s="48"/>
      <c r="I42" s="48"/>
      <c r="J42" s="45"/>
      <c r="K42" s="46"/>
      <c r="L42" s="46"/>
      <c r="M42" s="42"/>
      <c r="N42" s="68"/>
      <c r="O42" s="48"/>
      <c r="P42" s="60"/>
      <c r="Q42" s="48"/>
      <c r="R42" s="43"/>
      <c r="S42" s="43"/>
    </row>
    <row r="43" spans="1:20" s="37" customFormat="1" ht="12.75" customHeight="1">
      <c r="A43" s="52" t="s">
        <v>73</v>
      </c>
      <c r="B43" s="67" t="s">
        <v>76</v>
      </c>
      <c r="C43" s="61">
        <v>59375.464905699489</v>
      </c>
      <c r="D43" s="61">
        <v>436.58430077720209</v>
      </c>
      <c r="E43" s="61"/>
      <c r="F43" s="61">
        <v>5093.4835090673578</v>
      </c>
      <c r="G43" s="61">
        <v>1455.2810025906738</v>
      </c>
      <c r="H43" s="61">
        <v>23138.96794119171</v>
      </c>
      <c r="I43" s="61">
        <v>10914.607519430052</v>
      </c>
      <c r="J43" s="61">
        <v>16299.147229015545</v>
      </c>
      <c r="K43" s="61">
        <v>7276.4050129533689</v>
      </c>
      <c r="L43" s="61">
        <v>662443.91237927461</v>
      </c>
      <c r="M43" s="69"/>
      <c r="N43" s="70">
        <v>786433.85380000004</v>
      </c>
      <c r="O43" s="35">
        <v>650819</v>
      </c>
      <c r="P43" s="71">
        <v>1437252.8538000002</v>
      </c>
      <c r="Q43" s="48">
        <v>-0.14619999984279275</v>
      </c>
      <c r="R43" s="43"/>
      <c r="S43" s="43"/>
    </row>
    <row r="44" spans="1:20" s="37" customFormat="1">
      <c r="A44" s="38"/>
      <c r="B44" s="39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1"/>
      <c r="O44" s="40"/>
      <c r="P44" s="41"/>
      <c r="Q44" s="41"/>
      <c r="T44" s="43"/>
    </row>
    <row r="45" spans="1:20" ht="12.75" customHeight="1">
      <c r="A45" s="44" t="s">
        <v>67</v>
      </c>
      <c r="B45" s="58" t="s">
        <v>77</v>
      </c>
      <c r="C45" s="72"/>
      <c r="D45" s="72"/>
      <c r="E45" s="72"/>
      <c r="F45" s="72"/>
      <c r="G45" s="72"/>
      <c r="H45" s="72"/>
      <c r="I45" s="72"/>
      <c r="J45" s="72"/>
      <c r="K45" s="73"/>
      <c r="L45" s="73"/>
      <c r="M45" s="42"/>
      <c r="N45" s="74"/>
      <c r="O45" s="72"/>
      <c r="P45" s="53"/>
      <c r="Q45" s="53"/>
    </row>
    <row r="46" spans="1:20" ht="12.75" customHeight="1">
      <c r="A46" s="44" t="s">
        <v>69</v>
      </c>
      <c r="B46" s="58" t="s">
        <v>77</v>
      </c>
      <c r="C46" s="45"/>
      <c r="D46" s="45"/>
      <c r="E46" s="45"/>
      <c r="F46" s="45"/>
      <c r="G46" s="45"/>
      <c r="H46" s="45"/>
      <c r="I46" s="45"/>
      <c r="J46" s="45"/>
      <c r="K46" s="45"/>
      <c r="L46" s="46"/>
      <c r="M46" s="42"/>
      <c r="N46" s="47"/>
      <c r="O46" s="45"/>
      <c r="P46" s="48"/>
      <c r="Q46" s="48"/>
    </row>
    <row r="47" spans="1:20" ht="12.75" customHeight="1">
      <c r="A47" s="44" t="s">
        <v>70</v>
      </c>
      <c r="B47" s="58" t="s">
        <v>77</v>
      </c>
      <c r="C47" s="45"/>
      <c r="D47" s="45"/>
      <c r="E47" s="45"/>
      <c r="F47" s="45"/>
      <c r="G47" s="45"/>
      <c r="H47" s="45"/>
      <c r="I47" s="45"/>
      <c r="J47" s="45"/>
      <c r="K47" s="45"/>
      <c r="L47" s="46"/>
      <c r="M47" s="42"/>
      <c r="N47" s="47"/>
      <c r="O47" s="45"/>
      <c r="P47" s="48"/>
      <c r="Q47" s="48"/>
    </row>
    <row r="48" spans="1:20" ht="12.75" customHeight="1">
      <c r="A48" s="44" t="s">
        <v>71</v>
      </c>
      <c r="B48" s="58" t="s">
        <v>77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2"/>
      <c r="N48" s="47"/>
      <c r="O48" s="45"/>
      <c r="P48" s="48"/>
      <c r="Q48" s="48"/>
    </row>
    <row r="49" spans="1:20" ht="12.75" customHeight="1">
      <c r="A49" s="44" t="s">
        <v>72</v>
      </c>
      <c r="B49" s="58" t="s">
        <v>77</v>
      </c>
      <c r="C49" s="45"/>
      <c r="D49" s="45"/>
      <c r="E49" s="45"/>
      <c r="F49" s="45"/>
      <c r="G49" s="45"/>
      <c r="H49" s="45"/>
      <c r="I49" s="45"/>
      <c r="J49" s="45"/>
      <c r="K49" s="45"/>
      <c r="L49" s="46"/>
      <c r="M49" s="42"/>
      <c r="N49" s="47"/>
      <c r="O49" s="45"/>
      <c r="P49" s="48"/>
      <c r="Q49" s="48"/>
    </row>
    <row r="50" spans="1:20" s="37" customFormat="1" ht="12.75" customHeight="1">
      <c r="A50" s="59" t="s">
        <v>48</v>
      </c>
      <c r="B50" s="58" t="s">
        <v>77</v>
      </c>
      <c r="C50" s="53"/>
      <c r="D50" s="53"/>
      <c r="E50" s="53"/>
      <c r="F50" s="53"/>
      <c r="G50" s="53"/>
      <c r="H50" s="53"/>
      <c r="I50" s="53"/>
      <c r="J50" s="53"/>
      <c r="K50" s="53"/>
      <c r="L50" s="75"/>
      <c r="M50" s="42"/>
      <c r="N50" s="56"/>
      <c r="O50" s="53"/>
      <c r="P50" s="48"/>
      <c r="Q50" s="48"/>
      <c r="R50" s="43"/>
      <c r="S50" s="43"/>
    </row>
    <row r="51" spans="1:20" s="37" customFormat="1" ht="12.75" customHeight="1">
      <c r="A51" s="59"/>
      <c r="B51" s="67"/>
      <c r="C51" s="53"/>
      <c r="D51" s="53"/>
      <c r="E51" s="53"/>
      <c r="F51" s="53"/>
      <c r="G51" s="53"/>
      <c r="H51" s="53"/>
      <c r="I51" s="53"/>
      <c r="J51" s="45"/>
      <c r="K51" s="46"/>
      <c r="L51" s="46"/>
      <c r="M51" s="42"/>
      <c r="N51" s="68"/>
      <c r="O51" s="53"/>
      <c r="P51" s="60"/>
      <c r="Q51" s="48"/>
      <c r="R51" s="43"/>
      <c r="S51" s="43"/>
    </row>
    <row r="52" spans="1:20" s="37" customFormat="1" ht="12.75" customHeight="1">
      <c r="A52" s="52" t="s">
        <v>73</v>
      </c>
      <c r="B52" s="67" t="s">
        <v>77</v>
      </c>
      <c r="C52" s="92">
        <v>63636</v>
      </c>
      <c r="D52" s="92">
        <v>635</v>
      </c>
      <c r="E52" s="92"/>
      <c r="F52" s="92">
        <v>5335</v>
      </c>
      <c r="G52" s="92">
        <v>5335</v>
      </c>
      <c r="H52" s="92">
        <v>18037</v>
      </c>
      <c r="I52" s="92">
        <v>2667</v>
      </c>
      <c r="J52" s="92">
        <v>21085</v>
      </c>
      <c r="K52" s="92">
        <v>7113</v>
      </c>
      <c r="L52" s="92">
        <v>796019</v>
      </c>
      <c r="M52" s="76"/>
      <c r="N52" s="77">
        <v>919862</v>
      </c>
      <c r="O52" s="78">
        <v>350315</v>
      </c>
      <c r="P52" s="79">
        <f>N52+O52</f>
        <v>1270177</v>
      </c>
      <c r="Q52" s="48"/>
      <c r="R52" s="43"/>
      <c r="S52" s="43"/>
    </row>
    <row r="53" spans="1:20" s="37" customFormat="1">
      <c r="A53" s="38"/>
      <c r="B53" s="39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100"/>
      <c r="N53" s="99"/>
      <c r="O53" s="40"/>
      <c r="P53" s="41"/>
      <c r="Q53" s="41"/>
      <c r="T53" s="43"/>
    </row>
    <row r="54" spans="1:20" s="37" customForma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  <c r="Q54" s="41"/>
      <c r="R54" s="43"/>
      <c r="T54" s="43"/>
    </row>
    <row r="55" spans="1:20" s="37" customForma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/>
      <c r="N55" s="41"/>
      <c r="O55" s="41"/>
      <c r="P55" s="41"/>
      <c r="Q55" s="41"/>
      <c r="T55" s="43"/>
    </row>
    <row r="56" spans="1:20" ht="38.25">
      <c r="B56" s="80" t="s">
        <v>78</v>
      </c>
      <c r="C56" s="81" t="s">
        <v>79</v>
      </c>
      <c r="D56" s="32" t="s">
        <v>56</v>
      </c>
      <c r="E56" s="91" t="s">
        <v>57</v>
      </c>
      <c r="F56" s="32" t="s">
        <v>80</v>
      </c>
      <c r="G56" s="91" t="s">
        <v>58</v>
      </c>
      <c r="H56" s="32" t="s">
        <v>81</v>
      </c>
      <c r="I56" s="32" t="s">
        <v>43</v>
      </c>
      <c r="J56" s="32" t="s">
        <v>60</v>
      </c>
      <c r="K56" s="32" t="s">
        <v>61</v>
      </c>
      <c r="L56" s="32" t="s">
        <v>62</v>
      </c>
      <c r="M56" s="76"/>
      <c r="N56" s="34" t="s">
        <v>63</v>
      </c>
      <c r="O56" s="81" t="s">
        <v>64</v>
      </c>
    </row>
    <row r="57" spans="1:20">
      <c r="B57" s="83"/>
      <c r="C57" s="84">
        <v>5.0099999999999999E-2</v>
      </c>
      <c r="D57" s="84">
        <v>5.0000000000000001E-4</v>
      </c>
      <c r="E57" s="84">
        <v>0</v>
      </c>
      <c r="F57" s="84">
        <v>4.1999999999999997E-3</v>
      </c>
      <c r="G57" s="84">
        <v>4.1999999999999997E-3</v>
      </c>
      <c r="H57" s="84">
        <v>1.4200000000000001E-2</v>
      </c>
      <c r="I57" s="84">
        <v>2.0999999999999999E-3</v>
      </c>
      <c r="J57" s="84">
        <v>1.66E-2</v>
      </c>
      <c r="K57" s="84">
        <v>5.5999999999999999E-3</v>
      </c>
      <c r="L57" s="84">
        <v>0.62670000000000003</v>
      </c>
      <c r="M57" s="42"/>
      <c r="N57" s="85">
        <f>SUM(C57:L57)</f>
        <v>0.72420000000000007</v>
      </c>
      <c r="O57" s="84">
        <v>0.27579999999999999</v>
      </c>
    </row>
    <row r="58" spans="1:20">
      <c r="M58" s="42"/>
      <c r="N58" s="87"/>
    </row>
    <row r="59" spans="1:20">
      <c r="A59" s="54" t="s">
        <v>82</v>
      </c>
      <c r="B59" s="54"/>
      <c r="C59" s="88">
        <f t="shared" ref="C59:L59" si="0">C57/(1-$O57)</f>
        <v>6.9179784589892296E-2</v>
      </c>
      <c r="D59" s="88">
        <f t="shared" si="0"/>
        <v>6.9041701187517264E-4</v>
      </c>
      <c r="E59" s="88">
        <f t="shared" si="0"/>
        <v>0</v>
      </c>
      <c r="F59" s="88">
        <f t="shared" si="0"/>
        <v>5.7995028997514502E-3</v>
      </c>
      <c r="G59" s="88">
        <f t="shared" si="0"/>
        <v>5.7995028997514502E-3</v>
      </c>
      <c r="H59" s="88">
        <f t="shared" si="0"/>
        <v>1.9607843137254905E-2</v>
      </c>
      <c r="I59" s="88">
        <f t="shared" si="0"/>
        <v>2.8997514498757251E-3</v>
      </c>
      <c r="J59" s="88">
        <f t="shared" si="0"/>
        <v>2.2921844794255731E-2</v>
      </c>
      <c r="K59" s="88">
        <f t="shared" si="0"/>
        <v>7.7326705330019339E-3</v>
      </c>
      <c r="L59" s="88">
        <f t="shared" si="0"/>
        <v>0.86536868268434142</v>
      </c>
      <c r="M59" s="76"/>
      <c r="N59" s="89">
        <f>SUM(C59:L59)</f>
        <v>1</v>
      </c>
      <c r="O59" s="90"/>
    </row>
  </sheetData>
  <mergeCells count="5">
    <mergeCell ref="A1:Q1"/>
    <mergeCell ref="A2:Q2"/>
    <mergeCell ref="A3:Q3"/>
    <mergeCell ref="A4:Q4"/>
    <mergeCell ref="A6:Q6"/>
  </mergeCells>
  <printOptions horizontalCentered="1" gridLines="1"/>
  <pageMargins left="0.25" right="0.25" top="0.25" bottom="0.25" header="0.3" footer="0.3"/>
  <pageSetup scale="5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610E39D96C344A4903BDB47513A1B" ma:contentTypeVersion="24" ma:contentTypeDescription="Create a new document." ma:contentTypeScope="" ma:versionID="7d76697445c8917add42fe21610daa8c">
  <xsd:schema xmlns:xsd="http://www.w3.org/2001/XMLSchema" xmlns:xs="http://www.w3.org/2001/XMLSchema" xmlns:p="http://schemas.microsoft.com/office/2006/metadata/properties" xmlns:ns1="http://schemas.microsoft.com/sharepoint/v3" xmlns:ns2="5ea28995-8b9e-4f64-9914-9bc46bbb117a" xmlns:ns3="http://schemas.microsoft.com/sharepoint/v4" xmlns:ns4="70223cc4-264a-4955-842e-0e6de6a0d905" targetNamespace="http://schemas.microsoft.com/office/2006/metadata/properties" ma:root="true" ma:fieldsID="2b7eb4f6222ab09b7370096d0ebbd875" ns1:_="" ns2:_="" ns3:_="" ns4:_="">
    <xsd:import namespace="http://schemas.microsoft.com/sharepoint/v3"/>
    <xsd:import namespace="5ea28995-8b9e-4f64-9914-9bc46bbb117a"/>
    <xsd:import namespace="http://schemas.microsoft.com/sharepoint/v4"/>
    <xsd:import namespace="70223cc4-264a-4955-842e-0e6de6a0d9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TaxKeywordTaxHTField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4" nillable="true" ma:displayName="Number of Likes" ma:internalName="LikesCount">
      <xsd:simpleType>
        <xsd:restriction base="dms:Unknown"/>
      </xsd:simpleType>
    </xsd:element>
    <xsd:element name="LikedBy" ma:index="1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995-8b9e-4f64-9914-9bc46bbb11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74f3122-44b1-41ea-91ad-831baa7c83a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632ed90c-f00c-4295-88f4-47d234c099f6}" ma:internalName="TaxCatchAll" ma:showField="CatchAllData" ma:web="5ea28995-8b9e-4f64-9914-9bc46bbb1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2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23cc4-264a-4955-842e-0e6de6a0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ea28995-8b9e-4f64-9914-9bc46bbb117a">BUDGET-18609323-32162</_dlc_DocId>
    <_dlc_DocIdUrl xmlns="5ea28995-8b9e-4f64-9914-9bc46bbb117a">
      <Url>https://uwlax.sharepoint.com/sites/budget-office/_layouts/15/DocIdRedir.aspx?ID=BUDGET-18609323-32162</Url>
      <Description>BUDGET-18609323-32162</Description>
    </_dlc_DocIdUrl>
    <LikesCount xmlns="http://schemas.microsoft.com/sharepoint/v3" xsi:nil="true"/>
    <TaxCatchAll xmlns="5ea28995-8b9e-4f64-9914-9bc46bbb117a"/>
    <IconOverlay xmlns="http://schemas.microsoft.com/sharepoint/v4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TaxKeywordTaxHTField xmlns="5ea28995-8b9e-4f64-9914-9bc46bbb117a">
      <Terms xmlns="http://schemas.microsoft.com/office/infopath/2007/PartnerControls"/>
    </TaxKeywordTaxHTField>
    <SharedWithUsers xmlns="5ea28995-8b9e-4f64-9914-9bc46bbb117a">
      <UserInfo>
        <DisplayName>Amanda King</DisplayName>
        <AccountId>17</AccountId>
        <AccountType/>
      </UserInfo>
      <UserInfo>
        <DisplayName>Emily Roraff</DisplayName>
        <AccountId>85</AccountId>
        <AccountType/>
      </UserInfo>
      <UserInfo>
        <DisplayName>Mark Haakenson</DisplayName>
        <AccountId>13</AccountId>
        <AccountType/>
      </UserInfo>
      <UserInfo>
        <DisplayName>Kristin Stanley</DisplayName>
        <AccountId>16</AccountId>
        <AccountType/>
      </UserInfo>
      <UserInfo>
        <DisplayName>Kelly Buchholz</DisplayName>
        <AccountId>883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B9EEDD-0F42-46DF-9AAB-914A6F5D3EA9}"/>
</file>

<file path=customXml/itemProps2.xml><?xml version="1.0" encoding="utf-8"?>
<ds:datastoreItem xmlns:ds="http://schemas.openxmlformats.org/officeDocument/2006/customXml" ds:itemID="{927000F9-D350-4605-9568-2CFD80E82536}"/>
</file>

<file path=customXml/itemProps3.xml><?xml version="1.0" encoding="utf-8"?>
<ds:datastoreItem xmlns:ds="http://schemas.openxmlformats.org/officeDocument/2006/customXml" ds:itemID="{458ECC75-3C6C-4C8C-8B7B-1D0462691DF4}"/>
</file>

<file path=customXml/itemProps4.xml><?xml version="1.0" encoding="utf-8"?>
<ds:datastoreItem xmlns:ds="http://schemas.openxmlformats.org/officeDocument/2006/customXml" ds:itemID="{DDB6D745-C519-4163-B0C7-34C6DBCFE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UWL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Stanley</dc:creator>
  <cp:keywords/>
  <dc:description/>
  <cp:lastModifiedBy/>
  <cp:revision/>
  <dcterms:created xsi:type="dcterms:W3CDTF">2011-11-01T00:10:27Z</dcterms:created>
  <dcterms:modified xsi:type="dcterms:W3CDTF">2019-08-23T14:06:49Z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0x0101007FE610E39D96C344A4903BDB47513A1B</vt:lpwstr>
  </property>
  <property fmtid="{D5CDD505-2E9C-101B-9397-08002B2CF9AE}" pid="3" name="_dlc_DocIdItemGuid">
    <vt:lpwstr>895a9ba0-5ac8-49e3-9c11-dbf9c4910216</vt:lpwstr>
  </property>
  <property fmtid="{D5CDD505-2E9C-101B-9397-08002B2CF9AE}" pid="4" name="TaxKeyword">
    <vt:lpwstr/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AuthorIds_UIVersion_1">
    <vt:lpwstr>23</vt:lpwstr>
  </property>
  <property fmtid="{D5CDD505-2E9C-101B-9397-08002B2CF9AE}" pid="8" name="AuthorIds_UIVersion_6">
    <vt:lpwstr>16</vt:lpwstr>
  </property>
</Properties>
</file>