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stanley\Desktop\"/>
    </mc:Choice>
  </mc:AlternateContent>
  <bookViews>
    <workbookView xWindow="0" yWindow="0" windowWidth="23040" windowHeight="8544"/>
  </bookViews>
  <sheets>
    <sheet name="Summary Chart" sheetId="1" r:id="rId1"/>
  </sheets>
  <externalReferences>
    <externalReference r:id="rId2"/>
  </externalReferences>
  <definedNames>
    <definedName name="_xlnm.Print_Area" localSheetId="0">'Summary Chart'!$A$1:$R$75</definedName>
    <definedName name="_xlnm.Print_Titles" localSheetId="0">'Summary Chart'!$A:$A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8" i="1" l="1"/>
  <c r="S67" i="1"/>
  <c r="S66" i="1"/>
  <c r="S65" i="1"/>
  <c r="T63" i="1"/>
  <c r="U63" i="1" s="1"/>
  <c r="S63" i="1"/>
  <c r="S62" i="1"/>
  <c r="S61" i="1"/>
  <c r="S69" i="1" s="1"/>
  <c r="S71" i="1" s="1"/>
  <c r="T57" i="1"/>
  <c r="S56" i="1"/>
  <c r="T56" i="1" s="1"/>
  <c r="T55" i="1"/>
  <c r="S55" i="1"/>
  <c r="S54" i="1"/>
  <c r="T54" i="1" s="1"/>
  <c r="T53" i="1"/>
  <c r="S53" i="1"/>
  <c r="S52" i="1"/>
  <c r="T52" i="1" s="1"/>
  <c r="T51" i="1"/>
  <c r="S51" i="1"/>
  <c r="S50" i="1"/>
  <c r="T50" i="1" s="1"/>
  <c r="T49" i="1"/>
  <c r="S49" i="1"/>
  <c r="S48" i="1"/>
  <c r="T48" i="1" s="1"/>
  <c r="S47" i="1"/>
  <c r="T47" i="1" s="1"/>
  <c r="T46" i="1"/>
  <c r="T45" i="1"/>
  <c r="T44" i="1"/>
  <c r="S44" i="1"/>
  <c r="S43" i="1"/>
  <c r="T43" i="1" s="1"/>
  <c r="T42" i="1"/>
  <c r="S42" i="1"/>
  <c r="S58" i="1" s="1"/>
</calcChain>
</file>

<file path=xl/sharedStrings.xml><?xml version="1.0" encoding="utf-8"?>
<sst xmlns="http://schemas.openxmlformats.org/spreadsheetml/2006/main" count="125" uniqueCount="59">
  <si>
    <t>University of Wisconsin-La Crosse</t>
  </si>
  <si>
    <t>Auxiliary Chargeback Schedule</t>
  </si>
  <si>
    <t xml:space="preserve"> Fiscal Years 2017 &amp; 2018</t>
  </si>
  <si>
    <t>Residence Life</t>
  </si>
  <si>
    <t>Municipal Seg Fee</t>
  </si>
  <si>
    <t>Student Union</t>
  </si>
  <si>
    <t>Food Services</t>
  </si>
  <si>
    <t>REC Center</t>
  </si>
  <si>
    <t>Parking</t>
  </si>
  <si>
    <t>Child Care</t>
  </si>
  <si>
    <t>Counseling Center</t>
  </si>
  <si>
    <t>Chargebacks</t>
  </si>
  <si>
    <t>FY17</t>
  </si>
  <si>
    <t>FY18</t>
  </si>
  <si>
    <t>System Assessment</t>
  </si>
  <si>
    <t>Common System</t>
  </si>
  <si>
    <t>Safety &amp; Loss Prev</t>
  </si>
  <si>
    <t>OSER</t>
  </si>
  <si>
    <t>PeopleSoft</t>
  </si>
  <si>
    <t>Auxiliary Chargeback</t>
  </si>
  <si>
    <t>Municipal Serv</t>
  </si>
  <si>
    <t>Worker Comp</t>
  </si>
  <si>
    <t>Liability</t>
  </si>
  <si>
    <t>Property</t>
  </si>
  <si>
    <t>WISMART</t>
  </si>
  <si>
    <t>Work Center</t>
  </si>
  <si>
    <t>Procurement Assessment</t>
  </si>
  <si>
    <t>DOA Legal Services</t>
  </si>
  <si>
    <t>Cyber Liability</t>
  </si>
  <si>
    <t>WIAC</t>
  </si>
  <si>
    <t>Total Chargebacks</t>
  </si>
  <si>
    <t>Other Cost Factors</t>
  </si>
  <si>
    <t>IT Network Operating Fee</t>
  </si>
  <si>
    <t>IT Auxiliary Positions</t>
  </si>
  <si>
    <t>Debt Service</t>
  </si>
  <si>
    <t>Protective Services</t>
  </si>
  <si>
    <t>CBORD Annual</t>
  </si>
  <si>
    <t>Green Energy Surcharge</t>
  </si>
  <si>
    <t>City Storm Water Utility</t>
  </si>
  <si>
    <t>Central Utility</t>
  </si>
  <si>
    <t>Total Other Cost Factors</t>
  </si>
  <si>
    <t>Grand Total</t>
  </si>
  <si>
    <t>Percent of Total</t>
  </si>
  <si>
    <t>Variance</t>
  </si>
  <si>
    <t>Percent of Change</t>
  </si>
  <si>
    <t>Health Center</t>
  </si>
  <si>
    <t>Rec Sports</t>
  </si>
  <si>
    <t>Athletics</t>
  </si>
  <si>
    <t>Stadium</t>
  </si>
  <si>
    <t>Bookstore</t>
  </si>
  <si>
    <t>Textbook</t>
  </si>
  <si>
    <t>Continuing Ed</t>
  </si>
  <si>
    <t>Credit Union</t>
  </si>
  <si>
    <t>Total</t>
  </si>
  <si>
    <t>Seg Fee Units</t>
  </si>
  <si>
    <t>Res Life</t>
  </si>
  <si>
    <t>Dining</t>
  </si>
  <si>
    <t>CEE</t>
  </si>
  <si>
    <t>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</si>
</sst>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1" x14ac:knownFonts="1">
    <font>
      <sz val="10"/>
      <color theme="1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9" xfId="1" applyFont="1" applyFill="1" applyBorder="1"/>
    <xf numFmtId="41" fontId="3" fillId="0" borderId="11" xfId="0" applyNumberFormat="1" applyFont="1" applyFill="1" applyBorder="1"/>
    <xf numFmtId="41" fontId="1" fillId="0" borderId="11" xfId="0" applyNumberFormat="1" applyFont="1" applyFill="1" applyBorder="1"/>
    <xf numFmtId="41" fontId="1" fillId="0" borderId="10" xfId="0" applyNumberFormat="1" applyFont="1" applyFill="1" applyBorder="1"/>
    <xf numFmtId="0" fontId="1" fillId="0" borderId="0" xfId="0" applyFont="1"/>
    <xf numFmtId="0" fontId="6" fillId="2" borderId="9" xfId="1" applyFont="1" applyFill="1" applyBorder="1" applyAlignment="1">
      <alignment horizontal="right"/>
    </xf>
    <xf numFmtId="41" fontId="1" fillId="2" borderId="11" xfId="0" applyNumberFormat="1" applyFont="1" applyFill="1" applyBorder="1"/>
    <xf numFmtId="41" fontId="1" fillId="2" borderId="10" xfId="0" applyNumberFormat="1" applyFont="1" applyFill="1" applyBorder="1"/>
    <xf numFmtId="0" fontId="7" fillId="0" borderId="0" xfId="0" applyFont="1" applyFill="1"/>
    <xf numFmtId="0" fontId="8" fillId="0" borderId="0" xfId="0" applyFont="1" applyFill="1"/>
    <xf numFmtId="0" fontId="6" fillId="0" borderId="9" xfId="1" applyFont="1" applyFill="1" applyBorder="1"/>
    <xf numFmtId="41" fontId="2" fillId="0" borderId="0" xfId="0" applyNumberFormat="1" applyFont="1"/>
    <xf numFmtId="41" fontId="0" fillId="0" borderId="0" xfId="0" applyNumberFormat="1"/>
    <xf numFmtId="0" fontId="7" fillId="0" borderId="0" xfId="0" applyFont="1"/>
    <xf numFmtId="0" fontId="8" fillId="0" borderId="0" xfId="0" applyFont="1"/>
    <xf numFmtId="0" fontId="6" fillId="3" borderId="9" xfId="1" applyFont="1" applyFill="1" applyBorder="1" applyAlignment="1">
      <alignment horizontal="right"/>
    </xf>
    <xf numFmtId="41" fontId="1" fillId="3" borderId="11" xfId="0" applyNumberFormat="1" applyFont="1" applyFill="1" applyBorder="1"/>
    <xf numFmtId="41" fontId="1" fillId="3" borderId="10" xfId="0" applyNumberFormat="1" applyFont="1" applyFill="1" applyBorder="1"/>
    <xf numFmtId="0" fontId="6" fillId="0" borderId="9" xfId="1" applyFont="1" applyFill="1" applyBorder="1" applyAlignment="1">
      <alignment horizontal="right"/>
    </xf>
    <xf numFmtId="10" fontId="1" fillId="0" borderId="11" xfId="0" applyNumberFormat="1" applyFont="1" applyFill="1" applyBorder="1"/>
    <xf numFmtId="10" fontId="1" fillId="0" borderId="10" xfId="0" applyNumberFormat="1" applyFont="1" applyFill="1" applyBorder="1"/>
    <xf numFmtId="43" fontId="0" fillId="0" borderId="0" xfId="0" applyNumberFormat="1"/>
    <xf numFmtId="0" fontId="1" fillId="0" borderId="9" xfId="0" applyFont="1" applyBorder="1"/>
    <xf numFmtId="41" fontId="9" fillId="0" borderId="11" xfId="0" applyNumberFormat="1" applyFont="1" applyFill="1" applyBorder="1"/>
    <xf numFmtId="41" fontId="6" fillId="0" borderId="11" xfId="0" applyNumberFormat="1" applyFont="1" applyFill="1" applyBorder="1"/>
    <xf numFmtId="0" fontId="1" fillId="0" borderId="12" xfId="0" applyFont="1" applyBorder="1"/>
    <xf numFmtId="10" fontId="1" fillId="0" borderId="13" xfId="0" applyNumberFormat="1" applyFont="1" applyBorder="1"/>
    <xf numFmtId="10" fontId="9" fillId="0" borderId="13" xfId="0" applyNumberFormat="1" applyFont="1" applyBorder="1"/>
    <xf numFmtId="41" fontId="1" fillId="0" borderId="13" xfId="0" applyNumberFormat="1" applyFont="1" applyBorder="1"/>
    <xf numFmtId="10" fontId="6" fillId="0" borderId="13" xfId="0" applyNumberFormat="1" applyFont="1" applyBorder="1"/>
    <xf numFmtId="10" fontId="6" fillId="0" borderId="11" xfId="0" applyNumberFormat="1" applyFont="1" applyBorder="1"/>
    <xf numFmtId="10" fontId="1" fillId="0" borderId="11" xfId="0" applyNumberFormat="1" applyFont="1" applyBorder="1"/>
    <xf numFmtId="10" fontId="1" fillId="0" borderId="10" xfId="0" applyNumberFormat="1" applyFont="1" applyBorder="1"/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1" fontId="3" fillId="0" borderId="11" xfId="0" applyNumberFormat="1" applyFont="1" applyBorder="1"/>
    <xf numFmtId="41" fontId="1" fillId="0" borderId="14" xfId="0" applyNumberFormat="1" applyFont="1" applyBorder="1"/>
    <xf numFmtId="41" fontId="1" fillId="0" borderId="11" xfId="0" applyNumberFormat="1" applyFont="1" applyBorder="1"/>
    <xf numFmtId="41" fontId="1" fillId="2" borderId="14" xfId="0" applyNumberFormat="1" applyFont="1" applyFill="1" applyBorder="1"/>
    <xf numFmtId="41" fontId="1" fillId="3" borderId="14" xfId="0" applyNumberFormat="1" applyFont="1" applyFill="1" applyBorder="1"/>
    <xf numFmtId="10" fontId="1" fillId="0" borderId="14" xfId="0" applyNumberFormat="1" applyFont="1" applyBorder="1"/>
    <xf numFmtId="10" fontId="3" fillId="0" borderId="11" xfId="0" applyNumberFormat="1" applyFont="1" applyBorder="1"/>
    <xf numFmtId="1" fontId="2" fillId="0" borderId="0" xfId="0" applyNumberFormat="1" applyFont="1"/>
    <xf numFmtId="41" fontId="6" fillId="0" borderId="14" xfId="0" applyNumberFormat="1" applyFont="1" applyBorder="1"/>
    <xf numFmtId="41" fontId="9" fillId="4" borderId="10" xfId="0" applyNumberFormat="1" applyFont="1" applyFill="1" applyBorder="1"/>
    <xf numFmtId="41" fontId="3" fillId="0" borderId="13" xfId="0" applyNumberFormat="1" applyFont="1" applyBorder="1"/>
    <xf numFmtId="10" fontId="6" fillId="0" borderId="16" xfId="0" applyNumberFormat="1" applyFont="1" applyBorder="1"/>
    <xf numFmtId="10" fontId="9" fillId="0" borderId="17" xfId="0" applyNumberFormat="1" applyFont="1" applyBorder="1"/>
    <xf numFmtId="0" fontId="3" fillId="0" borderId="0" xfId="0" applyFont="1"/>
    <xf numFmtId="0" fontId="6" fillId="0" borderId="0" xfId="0" applyFont="1"/>
    <xf numFmtId="41" fontId="3" fillId="0" borderId="0" xfId="0" applyNumberFormat="1" applyFont="1"/>
    <xf numFmtId="41" fontId="1" fillId="0" borderId="0" xfId="0" applyNumberFormat="1" applyFont="1"/>
    <xf numFmtId="41" fontId="3" fillId="3" borderId="0" xfId="0" applyNumberFormat="1" applyFont="1" applyFill="1" applyAlignment="1">
      <alignment horizontal="right"/>
    </xf>
    <xf numFmtId="41" fontId="9" fillId="3" borderId="0" xfId="0" applyNumberFormat="1" applyFont="1" applyFill="1"/>
    <xf numFmtId="0" fontId="10" fillId="0" borderId="0" xfId="0" applyFont="1"/>
    <xf numFmtId="10" fontId="2" fillId="0" borderId="0" xfId="0" applyNumberFormat="1" applyFont="1"/>
    <xf numFmtId="41" fontId="6" fillId="0" borderId="0" xfId="0" applyNumberFormat="1" applyFont="1"/>
    <xf numFmtId="41" fontId="1" fillId="0" borderId="18" xfId="0" applyNumberFormat="1" applyFont="1" applyBorder="1"/>
    <xf numFmtId="10" fontId="1" fillId="0" borderId="0" xfId="0" applyNumberFormat="1" applyFont="1"/>
  </cellXfs>
  <cellStyles count="2">
    <cellStyle name="Normal" xfId="0" builtinId="0"/>
    <cellStyle name="Normal_Landscape work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76200</xdr:rowOff>
    </xdr:from>
    <xdr:to>
      <xdr:col>1</xdr:col>
      <xdr:colOff>15240</xdr:colOff>
      <xdr:row>2</xdr:row>
      <xdr:rowOff>83820</xdr:rowOff>
    </xdr:to>
    <xdr:pic>
      <xdr:nvPicPr>
        <xdr:cNvPr id="2" name="Picture 1" descr="http://uwlax.edu/universityrelations/UW-LBranding/Images/Download%20Logos/uw-lwordmark_cmyk30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76200"/>
          <a:ext cx="138684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wlax.sharepoint.com/sites/budget-office/Budget/Budget/2018/Budget%20Development/Chargebacks%20FY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ummary Chart"/>
      <sheetName val="Square Footage"/>
      <sheetName val="Revenue"/>
      <sheetName val="Compensation"/>
      <sheetName val="SE Capital"/>
      <sheetName val="All Expenses"/>
      <sheetName val="Green Energy"/>
      <sheetName val="Storm Water"/>
      <sheetName val="Aux IT Pos"/>
      <sheetName val="BandwidthAlloc&amp;Increased$s"/>
      <sheetName val="CBORD"/>
      <sheetName val="Procurement (2)"/>
      <sheetName val="Debt Serv"/>
    </sheetNames>
    <sheetDataSet>
      <sheetData sheetId="0"/>
      <sheetData sheetId="1"/>
      <sheetData sheetId="2">
        <row r="55">
          <cell r="D55">
            <v>361747</v>
          </cell>
          <cell r="E55">
            <v>210264</v>
          </cell>
        </row>
      </sheetData>
      <sheetData sheetId="3">
        <row r="36">
          <cell r="D36">
            <v>1653519</v>
          </cell>
        </row>
      </sheetData>
      <sheetData sheetId="4">
        <row r="32">
          <cell r="D32">
            <v>203435</v>
          </cell>
          <cell r="E32">
            <v>45435</v>
          </cell>
        </row>
      </sheetData>
      <sheetData sheetId="5">
        <row r="33">
          <cell r="D33">
            <v>27929</v>
          </cell>
          <cell r="E33">
            <v>2416</v>
          </cell>
        </row>
      </sheetData>
      <sheetData sheetId="6">
        <row r="32">
          <cell r="D32">
            <v>15346</v>
          </cell>
          <cell r="E32">
            <v>917947</v>
          </cell>
          <cell r="F32">
            <v>24137</v>
          </cell>
          <cell r="G32">
            <v>2435</v>
          </cell>
          <cell r="H32">
            <v>12747</v>
          </cell>
        </row>
      </sheetData>
      <sheetData sheetId="7">
        <row r="32">
          <cell r="P32">
            <v>56278.137803069156</v>
          </cell>
        </row>
      </sheetData>
      <sheetData sheetId="8">
        <row r="104">
          <cell r="L104">
            <v>35429.221211683194</v>
          </cell>
        </row>
      </sheetData>
      <sheetData sheetId="9">
        <row r="28">
          <cell r="F28">
            <v>145745.11680000002</v>
          </cell>
        </row>
      </sheetData>
      <sheetData sheetId="10">
        <row r="52">
          <cell r="N52">
            <v>806094.70014500001</v>
          </cell>
        </row>
      </sheetData>
      <sheetData sheetId="11">
        <row r="24">
          <cell r="H24">
            <v>39108.243806626044</v>
          </cell>
        </row>
      </sheetData>
      <sheetData sheetId="12">
        <row r="23">
          <cell r="D23">
            <v>40347</v>
          </cell>
        </row>
      </sheetData>
      <sheetData sheetId="13">
        <row r="131">
          <cell r="J131">
            <v>128823.42135999998</v>
          </cell>
        </row>
        <row r="133">
          <cell r="B133">
            <v>6793039.5299999993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1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22" sqref="I22"/>
    </sheetView>
  </sheetViews>
  <sheetFormatPr defaultRowHeight="13.2" x14ac:dyDescent="0.25"/>
  <cols>
    <col min="1" max="1" width="21.33203125" style="65" customWidth="1"/>
    <col min="2" max="2" width="11.5546875" style="65" customWidth="1"/>
    <col min="3" max="3" width="11.5546875" style="19" customWidth="1"/>
    <col min="4" max="4" width="11.5546875" style="65" customWidth="1"/>
    <col min="5" max="5" width="11.5546875" style="19" customWidth="1"/>
    <col min="6" max="6" width="11.5546875" style="65" customWidth="1"/>
    <col min="7" max="7" width="11.5546875" style="19" customWidth="1"/>
    <col min="8" max="8" width="11.5546875" style="65" customWidth="1"/>
    <col min="9" max="9" width="11.5546875" style="19" customWidth="1"/>
    <col min="10" max="10" width="11.5546875" style="65" customWidth="1"/>
    <col min="11" max="11" width="11.5546875" style="19" customWidth="1"/>
    <col min="12" max="12" width="11.5546875" style="65" customWidth="1"/>
    <col min="13" max="13" width="11.5546875" style="19" customWidth="1"/>
    <col min="14" max="14" width="11.5546875" style="65" customWidth="1"/>
    <col min="15" max="15" width="11.5546875" style="19" customWidth="1"/>
    <col min="16" max="16" width="11.5546875" style="65" customWidth="1"/>
    <col min="17" max="17" width="11.5546875" style="19" customWidth="1"/>
    <col min="18" max="18" width="11.33203125" style="4" customWidth="1"/>
    <col min="19" max="19" width="11.109375" hidden="1" customWidth="1"/>
    <col min="20" max="20" width="11.44140625" hidden="1" customWidth="1"/>
    <col min="21" max="21" width="13.109375" hidden="1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3.8" thickBot="1" x14ac:dyDescent="0.3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 x14ac:dyDescent="0.25">
      <c r="A4" s="8"/>
      <c r="B4" s="9" t="s">
        <v>3</v>
      </c>
      <c r="C4" s="9"/>
      <c r="D4" s="9" t="s">
        <v>4</v>
      </c>
      <c r="E4" s="9"/>
      <c r="F4" s="9" t="s">
        <v>5</v>
      </c>
      <c r="G4" s="9"/>
      <c r="H4" s="9" t="s">
        <v>6</v>
      </c>
      <c r="I4" s="9"/>
      <c r="J4" s="9" t="s">
        <v>7</v>
      </c>
      <c r="K4" s="9"/>
      <c r="L4" s="9" t="s">
        <v>8</v>
      </c>
      <c r="M4" s="9"/>
      <c r="N4" s="9" t="s">
        <v>9</v>
      </c>
      <c r="O4" s="9"/>
      <c r="P4" s="9" t="s">
        <v>10</v>
      </c>
      <c r="Q4" s="10"/>
    </row>
    <row r="5" spans="1:17" ht="15" customHeight="1" x14ac:dyDescent="0.25">
      <c r="A5" s="11" t="s">
        <v>11</v>
      </c>
      <c r="B5" s="12" t="s">
        <v>12</v>
      </c>
      <c r="C5" s="13" t="s">
        <v>13</v>
      </c>
      <c r="D5" s="14" t="s">
        <v>12</v>
      </c>
      <c r="E5" s="13" t="s">
        <v>13</v>
      </c>
      <c r="F5" s="14" t="s">
        <v>12</v>
      </c>
      <c r="G5" s="13" t="s">
        <v>13</v>
      </c>
      <c r="H5" s="14" t="s">
        <v>12</v>
      </c>
      <c r="I5" s="13" t="s">
        <v>13</v>
      </c>
      <c r="J5" s="14" t="s">
        <v>12</v>
      </c>
      <c r="K5" s="13" t="s">
        <v>13</v>
      </c>
      <c r="L5" s="14" t="s">
        <v>12</v>
      </c>
      <c r="M5" s="13" t="s">
        <v>13</v>
      </c>
      <c r="N5" s="14" t="s">
        <v>12</v>
      </c>
      <c r="O5" s="13" t="s">
        <v>13</v>
      </c>
      <c r="P5" s="14" t="s">
        <v>12</v>
      </c>
      <c r="Q5" s="13" t="s">
        <v>13</v>
      </c>
    </row>
    <row r="6" spans="1:17" ht="15" customHeight="1" x14ac:dyDescent="0.25">
      <c r="A6" s="15" t="s">
        <v>14</v>
      </c>
      <c r="B6" s="16">
        <v>5622</v>
      </c>
      <c r="C6" s="17">
        <v>5932</v>
      </c>
      <c r="D6" s="16">
        <v>0</v>
      </c>
      <c r="E6" s="17"/>
      <c r="F6" s="16">
        <v>1108</v>
      </c>
      <c r="G6" s="17">
        <v>1053</v>
      </c>
      <c r="H6" s="16">
        <v>4042</v>
      </c>
      <c r="I6" s="17">
        <v>3853</v>
      </c>
      <c r="J6" s="16">
        <v>704</v>
      </c>
      <c r="K6" s="17">
        <v>1006</v>
      </c>
      <c r="L6" s="16">
        <v>255</v>
      </c>
      <c r="M6" s="17">
        <v>323</v>
      </c>
      <c r="N6" s="16">
        <v>246</v>
      </c>
      <c r="O6" s="17">
        <v>254</v>
      </c>
      <c r="P6" s="16">
        <v>333</v>
      </c>
      <c r="Q6" s="18">
        <v>375</v>
      </c>
    </row>
    <row r="7" spans="1:17" ht="15" customHeight="1" x14ac:dyDescent="0.25">
      <c r="A7" s="15" t="s">
        <v>15</v>
      </c>
      <c r="B7" s="16">
        <v>342783</v>
      </c>
      <c r="C7" s="17">
        <v>354878</v>
      </c>
      <c r="D7" s="16">
        <v>0</v>
      </c>
      <c r="E7" s="17"/>
      <c r="F7" s="16">
        <v>67573</v>
      </c>
      <c r="G7" s="17">
        <v>62983</v>
      </c>
      <c r="H7" s="16">
        <v>246436</v>
      </c>
      <c r="I7" s="17">
        <v>230491</v>
      </c>
      <c r="J7" s="16">
        <v>42933</v>
      </c>
      <c r="K7" s="17">
        <v>60194</v>
      </c>
      <c r="L7" s="16">
        <v>15518</v>
      </c>
      <c r="M7" s="17">
        <v>19310</v>
      </c>
      <c r="N7" s="16">
        <v>14995</v>
      </c>
      <c r="O7" s="17">
        <v>15179</v>
      </c>
      <c r="P7" s="16">
        <v>20292</v>
      </c>
      <c r="Q7" s="18">
        <v>22406</v>
      </c>
    </row>
    <row r="8" spans="1:17" ht="15" customHeight="1" x14ac:dyDescent="0.25">
      <c r="A8" s="15" t="s">
        <v>16</v>
      </c>
      <c r="B8" s="16">
        <v>8970</v>
      </c>
      <c r="C8" s="17">
        <v>9332</v>
      </c>
      <c r="D8" s="16">
        <v>0</v>
      </c>
      <c r="E8" s="17"/>
      <c r="F8" s="16">
        <v>1768</v>
      </c>
      <c r="G8" s="17">
        <v>1656</v>
      </c>
      <c r="H8" s="16">
        <v>6448</v>
      </c>
      <c r="I8" s="17">
        <v>6061</v>
      </c>
      <c r="J8" s="16">
        <v>1123</v>
      </c>
      <c r="K8" s="17">
        <v>1583</v>
      </c>
      <c r="L8" s="16">
        <v>406</v>
      </c>
      <c r="M8" s="17">
        <v>508</v>
      </c>
      <c r="N8" s="16">
        <v>392</v>
      </c>
      <c r="O8" s="17">
        <v>399</v>
      </c>
      <c r="P8" s="16">
        <v>531</v>
      </c>
      <c r="Q8" s="18">
        <v>589</v>
      </c>
    </row>
    <row r="9" spans="1:17" ht="15" hidden="1" customHeight="1" x14ac:dyDescent="0.25">
      <c r="A9" s="15" t="s">
        <v>17</v>
      </c>
      <c r="B9" s="16">
        <v>0</v>
      </c>
      <c r="C9" s="17"/>
      <c r="D9" s="16">
        <v>0</v>
      </c>
      <c r="E9" s="17"/>
      <c r="F9" s="16">
        <v>0</v>
      </c>
      <c r="G9" s="17"/>
      <c r="H9" s="16">
        <v>0</v>
      </c>
      <c r="I9" s="17"/>
      <c r="J9" s="16">
        <v>0</v>
      </c>
      <c r="K9" s="17"/>
      <c r="L9" s="16">
        <v>0</v>
      </c>
      <c r="M9" s="17"/>
      <c r="N9" s="16">
        <v>0</v>
      </c>
      <c r="O9" s="17"/>
      <c r="P9" s="16">
        <v>0</v>
      </c>
      <c r="Q9" s="18"/>
    </row>
    <row r="10" spans="1:17" ht="15" hidden="1" customHeight="1" x14ac:dyDescent="0.25">
      <c r="A10" s="15" t="s">
        <v>18</v>
      </c>
      <c r="B10" s="16">
        <v>0</v>
      </c>
      <c r="C10" s="17"/>
      <c r="D10" s="16">
        <v>0</v>
      </c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6"/>
      <c r="Q10" s="18"/>
    </row>
    <row r="11" spans="1:17" ht="15" customHeight="1" x14ac:dyDescent="0.25">
      <c r="A11" s="15" t="s">
        <v>19</v>
      </c>
      <c r="B11" s="16">
        <v>583476</v>
      </c>
      <c r="C11" s="17">
        <v>582398</v>
      </c>
      <c r="D11" s="16">
        <v>0</v>
      </c>
      <c r="E11" s="17"/>
      <c r="F11" s="16">
        <v>129662</v>
      </c>
      <c r="G11" s="17">
        <v>143442</v>
      </c>
      <c r="H11" s="16">
        <v>402424</v>
      </c>
      <c r="I11" s="17">
        <v>418447</v>
      </c>
      <c r="J11" s="16">
        <v>86261</v>
      </c>
      <c r="K11" s="17">
        <v>93038</v>
      </c>
      <c r="L11" s="16">
        <v>35513</v>
      </c>
      <c r="M11" s="17">
        <v>31264</v>
      </c>
      <c r="N11" s="16">
        <v>22798</v>
      </c>
      <c r="O11" s="17">
        <v>23431</v>
      </c>
      <c r="P11" s="16">
        <v>33370</v>
      </c>
      <c r="Q11" s="18">
        <v>36574</v>
      </c>
    </row>
    <row r="12" spans="1:17" ht="15" customHeight="1" x14ac:dyDescent="0.25">
      <c r="A12" s="15" t="s">
        <v>20</v>
      </c>
      <c r="B12" s="16">
        <v>73766</v>
      </c>
      <c r="C12" s="17">
        <v>65631</v>
      </c>
      <c r="D12" s="16">
        <v>119690.24000000001</v>
      </c>
      <c r="E12" s="17">
        <v>109337</v>
      </c>
      <c r="F12" s="16">
        <v>13135</v>
      </c>
      <c r="G12" s="17">
        <v>12472</v>
      </c>
      <c r="H12" s="16">
        <v>6859</v>
      </c>
      <c r="I12" s="17">
        <v>7241</v>
      </c>
      <c r="J12" s="16">
        <v>8791</v>
      </c>
      <c r="K12" s="17">
        <v>7822</v>
      </c>
      <c r="L12" s="16">
        <v>0</v>
      </c>
      <c r="M12" s="17">
        <v>0</v>
      </c>
      <c r="N12" s="16">
        <v>754</v>
      </c>
      <c r="O12" s="17">
        <v>671</v>
      </c>
      <c r="P12" s="16">
        <v>0</v>
      </c>
      <c r="Q12" s="18"/>
    </row>
    <row r="13" spans="1:17" ht="15" customHeight="1" x14ac:dyDescent="0.25">
      <c r="A13" s="15" t="s">
        <v>21</v>
      </c>
      <c r="B13" s="16">
        <v>60672</v>
      </c>
      <c r="C13" s="17">
        <v>62283</v>
      </c>
      <c r="D13" s="16">
        <v>0</v>
      </c>
      <c r="E13" s="17"/>
      <c r="F13" s="16">
        <v>25944</v>
      </c>
      <c r="G13" s="17">
        <v>25276</v>
      </c>
      <c r="H13" s="16">
        <v>9294</v>
      </c>
      <c r="I13" s="17">
        <v>10498</v>
      </c>
      <c r="J13" s="16">
        <v>12327</v>
      </c>
      <c r="K13" s="17">
        <v>13375</v>
      </c>
      <c r="L13" s="16">
        <v>3977</v>
      </c>
      <c r="M13" s="17">
        <v>5393</v>
      </c>
      <c r="N13" s="16">
        <v>8517</v>
      </c>
      <c r="O13" s="17">
        <v>9022</v>
      </c>
      <c r="P13" s="16">
        <v>12126</v>
      </c>
      <c r="Q13" s="18">
        <v>14425</v>
      </c>
    </row>
    <row r="14" spans="1:17" ht="15" customHeight="1" x14ac:dyDescent="0.25">
      <c r="A14" s="15" t="s">
        <v>22</v>
      </c>
      <c r="B14" s="16">
        <v>13550</v>
      </c>
      <c r="C14" s="17">
        <v>13910</v>
      </c>
      <c r="D14" s="16">
        <v>0</v>
      </c>
      <c r="E14" s="17"/>
      <c r="F14" s="16">
        <v>5794</v>
      </c>
      <c r="G14" s="17">
        <v>5645</v>
      </c>
      <c r="H14" s="16">
        <v>2076</v>
      </c>
      <c r="I14" s="17">
        <v>2345</v>
      </c>
      <c r="J14" s="16">
        <v>2753</v>
      </c>
      <c r="K14" s="17">
        <v>2987</v>
      </c>
      <c r="L14" s="16">
        <v>888</v>
      </c>
      <c r="M14" s="17">
        <v>1204</v>
      </c>
      <c r="N14" s="16">
        <v>1902</v>
      </c>
      <c r="O14" s="17">
        <v>2015</v>
      </c>
      <c r="P14" s="16">
        <v>2708</v>
      </c>
      <c r="Q14" s="18">
        <v>3222</v>
      </c>
    </row>
    <row r="15" spans="1:17" ht="15" customHeight="1" x14ac:dyDescent="0.25">
      <c r="A15" s="15" t="s">
        <v>23</v>
      </c>
      <c r="B15" s="16">
        <v>305727.53058134642</v>
      </c>
      <c r="C15" s="17">
        <v>235238.61002887262</v>
      </c>
      <c r="D15" s="16">
        <v>0</v>
      </c>
      <c r="E15" s="17"/>
      <c r="F15" s="16">
        <v>54437.785917328758</v>
      </c>
      <c r="G15" s="17">
        <v>44703.94966913759</v>
      </c>
      <c r="H15" s="16">
        <v>28429.032076970652</v>
      </c>
      <c r="I15" s="17">
        <v>25952.147322185156</v>
      </c>
      <c r="J15" s="16">
        <v>36438.069645519005</v>
      </c>
      <c r="K15" s="17">
        <v>28036.862886531722</v>
      </c>
      <c r="L15" s="16">
        <v>0</v>
      </c>
      <c r="M15" s="19">
        <v>0</v>
      </c>
      <c r="N15" s="16">
        <v>3123.4294320367899</v>
      </c>
      <c r="O15" s="17">
        <v>2403.2876487062276</v>
      </c>
      <c r="P15" s="16">
        <v>0</v>
      </c>
      <c r="Q15" s="18">
        <v>0</v>
      </c>
    </row>
    <row r="16" spans="1:17" ht="15" customHeight="1" x14ac:dyDescent="0.25">
      <c r="A16" s="15" t="s">
        <v>24</v>
      </c>
      <c r="B16" s="16">
        <v>8671</v>
      </c>
      <c r="C16" s="17">
        <v>8049</v>
      </c>
      <c r="D16" s="16">
        <v>0</v>
      </c>
      <c r="E16" s="17"/>
      <c r="F16" s="16">
        <v>1453</v>
      </c>
      <c r="G16" s="17">
        <v>1465</v>
      </c>
      <c r="H16" s="16">
        <v>14776</v>
      </c>
      <c r="I16" s="17">
        <v>12503</v>
      </c>
      <c r="J16" s="16">
        <v>1219</v>
      </c>
      <c r="K16" s="17">
        <v>1252</v>
      </c>
      <c r="L16" s="16">
        <v>598</v>
      </c>
      <c r="M16" s="17">
        <v>644</v>
      </c>
      <c r="N16" s="16">
        <v>159</v>
      </c>
      <c r="O16" s="17">
        <v>171</v>
      </c>
      <c r="P16" s="16">
        <v>219</v>
      </c>
      <c r="Q16" s="18">
        <v>160</v>
      </c>
    </row>
    <row r="17" spans="1:22" ht="15" customHeight="1" x14ac:dyDescent="0.25">
      <c r="A17" s="15" t="s">
        <v>25</v>
      </c>
      <c r="B17" s="16">
        <v>749</v>
      </c>
      <c r="C17" s="17">
        <v>696</v>
      </c>
      <c r="D17" s="16">
        <v>0</v>
      </c>
      <c r="E17" s="17"/>
      <c r="F17" s="16">
        <v>126</v>
      </c>
      <c r="G17" s="17">
        <v>127</v>
      </c>
      <c r="H17" s="16">
        <v>1277</v>
      </c>
      <c r="I17" s="17">
        <v>1081</v>
      </c>
      <c r="J17" s="16">
        <v>105</v>
      </c>
      <c r="K17" s="17">
        <v>108</v>
      </c>
      <c r="L17" s="16">
        <v>52</v>
      </c>
      <c r="M17" s="17">
        <v>56</v>
      </c>
      <c r="N17" s="16">
        <v>14</v>
      </c>
      <c r="O17" s="17">
        <v>15</v>
      </c>
      <c r="P17" s="16">
        <v>19</v>
      </c>
      <c r="Q17" s="18">
        <v>14</v>
      </c>
    </row>
    <row r="18" spans="1:22" ht="15" customHeight="1" x14ac:dyDescent="0.25">
      <c r="A18" s="15" t="s">
        <v>26</v>
      </c>
      <c r="B18" s="16">
        <v>3282</v>
      </c>
      <c r="C18" s="17">
        <v>3842</v>
      </c>
      <c r="D18" s="16">
        <v>0</v>
      </c>
      <c r="E18" s="17"/>
      <c r="F18" s="16">
        <v>614</v>
      </c>
      <c r="G18" s="17">
        <v>1159</v>
      </c>
      <c r="H18" s="16">
        <v>31860</v>
      </c>
      <c r="I18" s="17">
        <v>30361</v>
      </c>
      <c r="J18" s="16">
        <v>738</v>
      </c>
      <c r="K18" s="17">
        <v>457</v>
      </c>
      <c r="L18" s="16">
        <v>760</v>
      </c>
      <c r="M18" s="17">
        <v>914</v>
      </c>
      <c r="N18" s="16">
        <v>121</v>
      </c>
      <c r="O18" s="17">
        <v>183</v>
      </c>
      <c r="P18" s="16">
        <v>136</v>
      </c>
      <c r="Q18" s="18">
        <v>65</v>
      </c>
    </row>
    <row r="19" spans="1:22" ht="15" customHeight="1" x14ac:dyDescent="0.25">
      <c r="A19" s="15" t="s">
        <v>27</v>
      </c>
      <c r="B19" s="16">
        <v>927</v>
      </c>
      <c r="C19" s="17">
        <v>942</v>
      </c>
      <c r="D19" s="16"/>
      <c r="E19" s="17"/>
      <c r="F19" s="16">
        <v>183</v>
      </c>
      <c r="G19" s="17">
        <v>167</v>
      </c>
      <c r="H19" s="16">
        <v>666</v>
      </c>
      <c r="I19" s="17">
        <v>611</v>
      </c>
      <c r="J19" s="16">
        <v>116</v>
      </c>
      <c r="K19" s="17">
        <v>160</v>
      </c>
      <c r="L19" s="16">
        <v>42</v>
      </c>
      <c r="M19" s="17">
        <v>51</v>
      </c>
      <c r="N19" s="16">
        <v>41</v>
      </c>
      <c r="O19" s="17">
        <v>40</v>
      </c>
      <c r="P19" s="16">
        <v>55</v>
      </c>
      <c r="Q19" s="18">
        <v>59</v>
      </c>
    </row>
    <row r="20" spans="1:22" ht="15" customHeight="1" x14ac:dyDescent="0.25">
      <c r="A20" s="15" t="s">
        <v>28</v>
      </c>
      <c r="B20" s="16">
        <v>4856</v>
      </c>
      <c r="C20" s="17">
        <v>4928</v>
      </c>
      <c r="D20" s="16"/>
      <c r="E20" s="17"/>
      <c r="F20" s="16">
        <v>957</v>
      </c>
      <c r="G20" s="17">
        <v>875</v>
      </c>
      <c r="H20" s="16">
        <v>3491</v>
      </c>
      <c r="I20" s="17">
        <v>3201</v>
      </c>
      <c r="J20" s="16">
        <v>608</v>
      </c>
      <c r="K20" s="17">
        <v>836</v>
      </c>
      <c r="L20" s="16">
        <v>220</v>
      </c>
      <c r="M20" s="17">
        <v>268</v>
      </c>
      <c r="N20" s="16">
        <v>212</v>
      </c>
      <c r="O20" s="17">
        <v>211</v>
      </c>
      <c r="P20" s="16">
        <v>287</v>
      </c>
      <c r="Q20" s="18">
        <v>311</v>
      </c>
    </row>
    <row r="21" spans="1:22" ht="15" hidden="1" customHeight="1" x14ac:dyDescent="0.25">
      <c r="A21" s="15" t="s">
        <v>29</v>
      </c>
      <c r="B21" s="16"/>
      <c r="C21" s="17"/>
      <c r="D21" s="16">
        <v>0</v>
      </c>
      <c r="E21" s="17"/>
      <c r="F21" s="16"/>
      <c r="G21" s="17"/>
      <c r="H21" s="16">
        <v>0</v>
      </c>
      <c r="I21" s="17"/>
      <c r="J21" s="16"/>
      <c r="K21" s="17"/>
      <c r="L21" s="16">
        <v>0</v>
      </c>
      <c r="M21" s="17"/>
      <c r="N21" s="16">
        <v>0</v>
      </c>
      <c r="O21" s="17"/>
      <c r="P21" s="16">
        <v>0</v>
      </c>
      <c r="Q21" s="18"/>
    </row>
    <row r="22" spans="1:22" s="24" customFormat="1" ht="15" customHeight="1" x14ac:dyDescent="0.25">
      <c r="A22" s="20" t="s">
        <v>30</v>
      </c>
      <c r="B22" s="21">
        <v>1413051.5305813465</v>
      </c>
      <c r="C22" s="21">
        <v>1348059.6100288727</v>
      </c>
      <c r="D22" s="22">
        <v>119690.24000000001</v>
      </c>
      <c r="E22" s="22">
        <v>109337</v>
      </c>
      <c r="F22" s="22">
        <v>302754.78591732879</v>
      </c>
      <c r="G22" s="22">
        <v>301023.9496691376</v>
      </c>
      <c r="H22" s="22">
        <v>758078.03207697067</v>
      </c>
      <c r="I22" s="22">
        <v>752645.1473221851</v>
      </c>
      <c r="J22" s="22">
        <v>194116.06964551902</v>
      </c>
      <c r="K22" s="22">
        <v>210854.86288653172</v>
      </c>
      <c r="L22" s="22">
        <v>58229</v>
      </c>
      <c r="M22" s="22">
        <v>59935</v>
      </c>
      <c r="N22" s="22">
        <v>53274.429432036792</v>
      </c>
      <c r="O22" s="22">
        <v>53994.287648706231</v>
      </c>
      <c r="P22" s="22">
        <v>70076</v>
      </c>
      <c r="Q22" s="22">
        <v>78200</v>
      </c>
      <c r="R22" s="23"/>
    </row>
    <row r="23" spans="1:22" ht="15" customHeight="1" x14ac:dyDescent="0.25">
      <c r="A23" s="15"/>
      <c r="B23" s="17"/>
      <c r="C23" s="17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</row>
    <row r="24" spans="1:22" ht="15" customHeight="1" x14ac:dyDescent="0.25">
      <c r="A24" s="25" t="s">
        <v>31</v>
      </c>
      <c r="B24" s="17"/>
      <c r="C24" s="17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6"/>
      <c r="Q24" s="18"/>
    </row>
    <row r="25" spans="1:22" ht="15" customHeight="1" x14ac:dyDescent="0.25">
      <c r="A25" s="15" t="s">
        <v>32</v>
      </c>
      <c r="B25" s="16">
        <v>662443.91237927461</v>
      </c>
      <c r="C25" s="17">
        <v>630779</v>
      </c>
      <c r="D25" s="16">
        <v>0</v>
      </c>
      <c r="E25" s="17">
        <v>0</v>
      </c>
      <c r="F25" s="16">
        <v>59375.464905699489</v>
      </c>
      <c r="G25" s="17">
        <v>67691</v>
      </c>
      <c r="H25" s="16">
        <v>16299.147229015545</v>
      </c>
      <c r="I25" s="17">
        <v>12747</v>
      </c>
      <c r="J25" s="16">
        <v>23138.96794119171</v>
      </c>
      <c r="K25" s="17">
        <v>14523</v>
      </c>
      <c r="L25" s="16">
        <v>1455.2810025906738</v>
      </c>
      <c r="M25" s="17">
        <v>4388</v>
      </c>
      <c r="N25" s="16">
        <v>436.58430077720209</v>
      </c>
      <c r="O25" s="17">
        <v>314</v>
      </c>
      <c r="P25" s="16">
        <v>7276.4050129533689</v>
      </c>
      <c r="Q25" s="18">
        <v>4179</v>
      </c>
    </row>
    <row r="26" spans="1:22" ht="15" customHeight="1" x14ac:dyDescent="0.25">
      <c r="A26" s="15" t="s">
        <v>33</v>
      </c>
      <c r="B26" s="16">
        <v>24728.831999999999</v>
      </c>
      <c r="C26" s="17">
        <v>24946.067519999997</v>
      </c>
      <c r="D26" s="16">
        <v>0</v>
      </c>
      <c r="E26" s="17">
        <v>0</v>
      </c>
      <c r="F26" s="16">
        <v>27840.347999999998</v>
      </c>
      <c r="G26" s="17">
        <v>28166.201280000001</v>
      </c>
      <c r="H26" s="16">
        <v>37093.248</v>
      </c>
      <c r="I26" s="17">
        <v>37419.101280000003</v>
      </c>
      <c r="J26" s="16">
        <v>4121.4719999999998</v>
      </c>
      <c r="K26" s="17">
        <v>4157.6779200000001</v>
      </c>
      <c r="L26" s="16">
        <v>0</v>
      </c>
      <c r="M26" s="17"/>
      <c r="N26" s="16">
        <v>0</v>
      </c>
      <c r="O26" s="16"/>
      <c r="P26" s="16">
        <v>17523.059999999998</v>
      </c>
      <c r="Q26" s="18">
        <v>17704.089599999999</v>
      </c>
    </row>
    <row r="27" spans="1:22" ht="15" customHeight="1" x14ac:dyDescent="0.25">
      <c r="A27" s="15" t="s">
        <v>34</v>
      </c>
      <c r="B27" s="16">
        <v>3896679.8042259999</v>
      </c>
      <c r="C27" s="17">
        <v>3864016.224196</v>
      </c>
      <c r="D27" s="16">
        <v>0</v>
      </c>
      <c r="E27" s="17">
        <v>0</v>
      </c>
      <c r="F27" s="16">
        <v>2141846.4990390004</v>
      </c>
      <c r="G27" s="17">
        <v>2014866.987244</v>
      </c>
      <c r="H27" s="16">
        <v>434814.03659999999</v>
      </c>
      <c r="I27" s="17">
        <v>408316.60932000005</v>
      </c>
      <c r="J27" s="16">
        <v>549349</v>
      </c>
      <c r="K27" s="17">
        <v>549349</v>
      </c>
      <c r="L27" s="16">
        <v>33178.870000000003</v>
      </c>
      <c r="M27" s="17">
        <v>33122.29</v>
      </c>
      <c r="N27" s="16">
        <v>0</v>
      </c>
      <c r="O27" s="16"/>
      <c r="P27" s="16">
        <v>0</v>
      </c>
      <c r="Q27" s="16"/>
      <c r="R27" s="26"/>
    </row>
    <row r="28" spans="1:22" ht="15" customHeight="1" x14ac:dyDescent="0.25">
      <c r="A28" s="15" t="s">
        <v>35</v>
      </c>
      <c r="B28" s="16">
        <v>57365</v>
      </c>
      <c r="C28" s="17">
        <v>57938.65</v>
      </c>
      <c r="D28" s="16">
        <v>0</v>
      </c>
      <c r="E28" s="17">
        <v>0</v>
      </c>
      <c r="F28" s="16"/>
      <c r="G28" s="17"/>
      <c r="H28" s="16"/>
      <c r="I28" s="17"/>
      <c r="J28" s="16"/>
      <c r="K28" s="17"/>
      <c r="L28" s="16"/>
      <c r="M28" s="17"/>
      <c r="N28" s="16">
        <v>0</v>
      </c>
      <c r="O28" s="16"/>
      <c r="P28" s="16">
        <v>0</v>
      </c>
      <c r="Q28" s="16"/>
    </row>
    <row r="29" spans="1:22" ht="15" customHeight="1" x14ac:dyDescent="0.25">
      <c r="A29" s="15" t="s">
        <v>36</v>
      </c>
      <c r="B29" s="16">
        <v>16690.089439625415</v>
      </c>
      <c r="C29" s="17">
        <v>11524.709262481831</v>
      </c>
      <c r="D29" s="16">
        <v>0</v>
      </c>
      <c r="E29" s="17">
        <v>0</v>
      </c>
      <c r="F29" s="16">
        <v>1661.8580635657877</v>
      </c>
      <c r="G29" s="17">
        <v>5681.4054778670634</v>
      </c>
      <c r="H29" s="16">
        <v>26871.010078179697</v>
      </c>
      <c r="I29" s="17">
        <v>19130.325842213741</v>
      </c>
      <c r="J29" s="16">
        <v>656.751665731608</v>
      </c>
      <c r="K29" s="17">
        <v>683.72193430602488</v>
      </c>
      <c r="L29" s="16">
        <v>2052.2673749304809</v>
      </c>
      <c r="M29" s="17">
        <v>1417.1155229879591</v>
      </c>
      <c r="N29" s="16">
        <v>0</v>
      </c>
      <c r="O29" s="16"/>
      <c r="P29" s="16">
        <v>0</v>
      </c>
      <c r="Q29" s="16"/>
    </row>
    <row r="30" spans="1:22" ht="15" customHeight="1" x14ac:dyDescent="0.25">
      <c r="A30" s="15" t="s">
        <v>37</v>
      </c>
      <c r="B30" s="16">
        <v>29686.247566650221</v>
      </c>
      <c r="C30" s="17">
        <v>26621.426339463727</v>
      </c>
      <c r="D30" s="16">
        <v>0</v>
      </c>
      <c r="E30" s="17">
        <v>0</v>
      </c>
      <c r="F30" s="16">
        <v>8054.9419417858917</v>
      </c>
      <c r="G30" s="17">
        <v>11697.485992286642</v>
      </c>
      <c r="H30" s="16">
        <v>9831.1599084361114</v>
      </c>
      <c r="I30" s="17">
        <v>8004.9014555805297</v>
      </c>
      <c r="J30" s="16">
        <v>5466.3452151948695</v>
      </c>
      <c r="K30" s="17">
        <v>6439.3152987410886</v>
      </c>
      <c r="L30" s="16"/>
      <c r="M30" s="17"/>
      <c r="N30" s="16">
        <v>0</v>
      </c>
      <c r="O30" s="16"/>
      <c r="P30" s="16">
        <v>0</v>
      </c>
      <c r="Q30" s="16"/>
    </row>
    <row r="31" spans="1:22" ht="15" customHeight="1" x14ac:dyDescent="0.25">
      <c r="A31" s="15" t="s">
        <v>38</v>
      </c>
      <c r="B31" s="16">
        <v>4991.0203919829983</v>
      </c>
      <c r="C31" s="17">
        <v>4963.1187612358963</v>
      </c>
      <c r="D31" s="16">
        <v>0</v>
      </c>
      <c r="E31" s="17">
        <v>0</v>
      </c>
      <c r="F31" s="16">
        <v>928.15364724469896</v>
      </c>
      <c r="G31" s="17">
        <v>1412.5538328551422</v>
      </c>
      <c r="H31" s="16">
        <v>1349.1903362624346</v>
      </c>
      <c r="I31" s="17">
        <v>1213.3585416145638</v>
      </c>
      <c r="J31" s="16">
        <v>2465.1977346784247</v>
      </c>
      <c r="K31" s="17">
        <v>2453.9480266756</v>
      </c>
      <c r="L31" s="16">
        <v>26811.546493951599</v>
      </c>
      <c r="M31" s="17">
        <v>25310.560265963701</v>
      </c>
      <c r="N31" s="16">
        <v>0</v>
      </c>
      <c r="O31" s="16"/>
      <c r="P31" s="16">
        <v>0</v>
      </c>
      <c r="Q31" s="16"/>
    </row>
    <row r="32" spans="1:22" ht="15" customHeight="1" x14ac:dyDescent="0.25">
      <c r="A32" s="15" t="s">
        <v>39</v>
      </c>
      <c r="B32" s="16">
        <v>58956</v>
      </c>
      <c r="C32" s="17">
        <v>117912</v>
      </c>
      <c r="D32" s="16">
        <v>0</v>
      </c>
      <c r="E32" s="17">
        <v>0</v>
      </c>
      <c r="F32" s="16">
        <v>9711</v>
      </c>
      <c r="G32" s="17">
        <v>19422</v>
      </c>
      <c r="H32" s="16">
        <v>4500</v>
      </c>
      <c r="I32" s="17">
        <v>9000</v>
      </c>
      <c r="J32" s="16">
        <v>7007</v>
      </c>
      <c r="K32" s="17">
        <v>14014</v>
      </c>
      <c r="L32" s="16">
        <v>0</v>
      </c>
      <c r="M32" s="17"/>
      <c r="N32" s="16">
        <v>601</v>
      </c>
      <c r="O32" s="17">
        <v>1202</v>
      </c>
      <c r="P32" s="16">
        <v>0</v>
      </c>
      <c r="Q32" s="16"/>
      <c r="V32" s="27"/>
    </row>
    <row r="33" spans="1:20" s="29" customFormat="1" ht="15" customHeight="1" x14ac:dyDescent="0.25">
      <c r="A33" s="20" t="s">
        <v>40</v>
      </c>
      <c r="B33" s="21">
        <v>4751540.9060035339</v>
      </c>
      <c r="C33" s="21">
        <v>4738701.1960791815</v>
      </c>
      <c r="D33" s="22">
        <v>0</v>
      </c>
      <c r="E33" s="22">
        <v>0</v>
      </c>
      <c r="F33" s="22">
        <v>2249418.2655972964</v>
      </c>
      <c r="G33" s="22">
        <v>2148937.6338270088</v>
      </c>
      <c r="H33" s="22">
        <v>530757.79215189384</v>
      </c>
      <c r="I33" s="22">
        <v>495831.29643940891</v>
      </c>
      <c r="J33" s="22">
        <v>592204.73455679661</v>
      </c>
      <c r="K33" s="22">
        <v>591620.66317972273</v>
      </c>
      <c r="L33" s="22">
        <v>63497.964871472752</v>
      </c>
      <c r="M33" s="22">
        <v>64237.96578895166</v>
      </c>
      <c r="N33" s="22">
        <v>1037.5843007772021</v>
      </c>
      <c r="O33" s="22">
        <v>1516</v>
      </c>
      <c r="P33" s="22">
        <v>24799.465012953366</v>
      </c>
      <c r="Q33" s="22">
        <v>21883.089599999999</v>
      </c>
      <c r="R33" s="28"/>
    </row>
    <row r="34" spans="1:20" ht="15" customHeight="1" x14ac:dyDescent="0.25">
      <c r="A34" s="15"/>
      <c r="B34" s="17"/>
      <c r="C34" s="17"/>
      <c r="D34" s="16"/>
      <c r="E34" s="17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1:20" ht="15" customHeight="1" x14ac:dyDescent="0.25">
      <c r="A35" s="30" t="s">
        <v>41</v>
      </c>
      <c r="B35" s="31">
        <v>6164592.4365848806</v>
      </c>
      <c r="C35" s="31">
        <v>6086760.8061080538</v>
      </c>
      <c r="D35" s="32">
        <v>119690.24000000001</v>
      </c>
      <c r="E35" s="32">
        <v>109337</v>
      </c>
      <c r="F35" s="32">
        <v>2552173.0515146251</v>
      </c>
      <c r="G35" s="32">
        <v>2449961.5834961464</v>
      </c>
      <c r="H35" s="32">
        <v>1288835.8242288646</v>
      </c>
      <c r="I35" s="32">
        <v>1248476.4437615941</v>
      </c>
      <c r="J35" s="32">
        <v>786320.80420231563</v>
      </c>
      <c r="K35" s="32">
        <v>802475.52606625448</v>
      </c>
      <c r="L35" s="32">
        <v>121726.96487147275</v>
      </c>
      <c r="M35" s="32">
        <v>124172.96578895167</v>
      </c>
      <c r="N35" s="32">
        <v>54312.013732813997</v>
      </c>
      <c r="O35" s="32">
        <v>55510.287648706231</v>
      </c>
      <c r="P35" s="32">
        <v>94875.465012953369</v>
      </c>
      <c r="Q35" s="32">
        <v>100083.08960000001</v>
      </c>
    </row>
    <row r="36" spans="1:20" ht="15" customHeight="1" x14ac:dyDescent="0.25">
      <c r="A36" s="33" t="s">
        <v>42</v>
      </c>
      <c r="B36" s="34"/>
      <c r="C36" s="34">
        <v>0.50451332688849448</v>
      </c>
      <c r="D36" s="34"/>
      <c r="E36" s="34">
        <v>9.0626156307394862E-3</v>
      </c>
      <c r="F36" s="34"/>
      <c r="G36" s="34">
        <v>0.20306995931206673</v>
      </c>
      <c r="H36" s="34"/>
      <c r="I36" s="34">
        <v>0.10348246370253318</v>
      </c>
      <c r="J36" s="34"/>
      <c r="K36" s="34">
        <v>6.6514786813374527E-2</v>
      </c>
      <c r="L36" s="34"/>
      <c r="M36" s="34">
        <v>1.0292324287974179E-2</v>
      </c>
      <c r="N36" s="34"/>
      <c r="O36" s="34">
        <v>4.6010810659887335E-3</v>
      </c>
      <c r="P36" s="34"/>
      <c r="Q36" s="35">
        <v>8.2955867838120732E-3</v>
      </c>
    </row>
    <row r="37" spans="1:20" ht="15" customHeight="1" x14ac:dyDescent="0.25">
      <c r="A37" s="33"/>
      <c r="B37" s="34"/>
      <c r="C37" s="34"/>
      <c r="D37" s="34"/>
      <c r="E37" s="34"/>
      <c r="F37" s="17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  <c r="S37" s="36"/>
    </row>
    <row r="38" spans="1:20" s="29" customFormat="1" ht="15" customHeight="1" x14ac:dyDescent="0.25">
      <c r="A38" s="37" t="s">
        <v>43</v>
      </c>
      <c r="B38" s="17"/>
      <c r="C38" s="38">
        <v>-77831.630476826802</v>
      </c>
      <c r="D38" s="17"/>
      <c r="E38" s="38">
        <v>-10353.240000000005</v>
      </c>
      <c r="F38" s="17"/>
      <c r="G38" s="38">
        <v>-102211.46801847871</v>
      </c>
      <c r="H38" s="17"/>
      <c r="I38" s="38">
        <v>-40359.380467270501</v>
      </c>
      <c r="J38" s="17"/>
      <c r="K38" s="39">
        <v>16154.721863938845</v>
      </c>
      <c r="L38" s="39"/>
      <c r="M38" s="39">
        <v>2446.0009174789157</v>
      </c>
      <c r="N38" s="39"/>
      <c r="O38" s="39">
        <v>1198.2739158922341</v>
      </c>
      <c r="P38" s="17"/>
      <c r="Q38" s="18">
        <v>5207.6245870466373</v>
      </c>
      <c r="R38" s="28"/>
    </row>
    <row r="39" spans="1:20" s="29" customFormat="1" ht="15" customHeight="1" thickBot="1" x14ac:dyDescent="0.3">
      <c r="A39" s="40" t="s">
        <v>44</v>
      </c>
      <c r="B39" s="41"/>
      <c r="C39" s="42">
        <v>-1.2625592247578447E-2</v>
      </c>
      <c r="D39" s="41"/>
      <c r="E39" s="42">
        <v>-8.6500286071779994E-2</v>
      </c>
      <c r="F39" s="43"/>
      <c r="G39" s="42">
        <v>-4.0048799965903485E-2</v>
      </c>
      <c r="H39" s="41"/>
      <c r="I39" s="42">
        <v>-3.1314601680488122E-2</v>
      </c>
      <c r="J39" s="41"/>
      <c r="K39" s="44">
        <v>2.0544695978541517E-2</v>
      </c>
      <c r="L39" s="44"/>
      <c r="M39" s="44">
        <v>2.0094158431219925E-2</v>
      </c>
      <c r="N39" s="45"/>
      <c r="O39" s="45">
        <v>2.2062778260940566E-2</v>
      </c>
      <c r="P39" s="46"/>
      <c r="Q39" s="47">
        <v>5.4889054681688663E-2</v>
      </c>
      <c r="R39" s="28"/>
    </row>
    <row r="40" spans="1:20" ht="15" customHeight="1" x14ac:dyDescent="0.25">
      <c r="A40" s="8"/>
      <c r="B40" s="9" t="s">
        <v>45</v>
      </c>
      <c r="C40" s="9"/>
      <c r="D40" s="9" t="s">
        <v>46</v>
      </c>
      <c r="E40" s="9"/>
      <c r="F40" s="9" t="s">
        <v>47</v>
      </c>
      <c r="G40" s="9"/>
      <c r="H40" s="9" t="s">
        <v>48</v>
      </c>
      <c r="I40" s="9"/>
      <c r="J40" s="9" t="s">
        <v>49</v>
      </c>
      <c r="K40" s="9"/>
      <c r="L40" s="9" t="s">
        <v>50</v>
      </c>
      <c r="M40" s="9"/>
      <c r="N40" s="48" t="s">
        <v>51</v>
      </c>
      <c r="O40" s="49"/>
      <c r="P40" s="50" t="s">
        <v>52</v>
      </c>
      <c r="Q40" s="49" t="s">
        <v>53</v>
      </c>
      <c r="R40" s="51"/>
      <c r="S40" s="4"/>
    </row>
    <row r="41" spans="1:20" ht="15" customHeight="1" x14ac:dyDescent="0.25">
      <c r="A41" s="11" t="s">
        <v>11</v>
      </c>
      <c r="B41" s="14" t="s">
        <v>12</v>
      </c>
      <c r="C41" s="13" t="s">
        <v>13</v>
      </c>
      <c r="D41" s="14" t="s">
        <v>12</v>
      </c>
      <c r="E41" s="13" t="s">
        <v>13</v>
      </c>
      <c r="F41" s="14" t="s">
        <v>12</v>
      </c>
      <c r="G41" s="13" t="s">
        <v>13</v>
      </c>
      <c r="H41" s="14" t="s">
        <v>12</v>
      </c>
      <c r="I41" s="13" t="s">
        <v>13</v>
      </c>
      <c r="J41" s="14" t="s">
        <v>12</v>
      </c>
      <c r="K41" s="13" t="s">
        <v>13</v>
      </c>
      <c r="L41" s="14" t="s">
        <v>12</v>
      </c>
      <c r="M41" s="13" t="s">
        <v>13</v>
      </c>
      <c r="N41" s="14" t="s">
        <v>12</v>
      </c>
      <c r="O41" s="13" t="s">
        <v>13</v>
      </c>
      <c r="P41" s="13" t="s">
        <v>13</v>
      </c>
      <c r="Q41" s="14" t="s">
        <v>12</v>
      </c>
      <c r="R41" s="13" t="s">
        <v>13</v>
      </c>
      <c r="S41" s="26"/>
    </row>
    <row r="42" spans="1:20" ht="15" customHeight="1" x14ac:dyDescent="0.25">
      <c r="A42" s="15" t="s">
        <v>14</v>
      </c>
      <c r="B42" s="16">
        <v>980</v>
      </c>
      <c r="C42" s="17">
        <v>1000</v>
      </c>
      <c r="D42" s="16">
        <v>192</v>
      </c>
      <c r="E42" s="17">
        <v>220</v>
      </c>
      <c r="F42" s="16">
        <v>460</v>
      </c>
      <c r="G42" s="17">
        <v>478</v>
      </c>
      <c r="H42" s="16">
        <v>258</v>
      </c>
      <c r="I42" s="17">
        <v>273</v>
      </c>
      <c r="J42" s="16">
        <v>0</v>
      </c>
      <c r="K42" s="17">
        <v>0</v>
      </c>
      <c r="L42" s="16">
        <v>0</v>
      </c>
      <c r="M42" s="17">
        <v>0</v>
      </c>
      <c r="N42" s="52">
        <v>561</v>
      </c>
      <c r="O42" s="53">
        <v>579</v>
      </c>
      <c r="P42" s="17">
        <v>0</v>
      </c>
      <c r="Q42" s="16">
        <v>14761</v>
      </c>
      <c r="R42" s="18">
        <v>15346</v>
      </c>
      <c r="S42" s="26">
        <f>'[1]All Expenses'!D32</f>
        <v>15346</v>
      </c>
      <c r="T42" s="27">
        <f>S42-Q42</f>
        <v>585</v>
      </c>
    </row>
    <row r="43" spans="1:20" ht="15" customHeight="1" x14ac:dyDescent="0.25">
      <c r="A43" s="15" t="s">
        <v>15</v>
      </c>
      <c r="B43" s="16">
        <v>59757</v>
      </c>
      <c r="C43" s="17">
        <v>59794</v>
      </c>
      <c r="D43" s="16">
        <v>11714</v>
      </c>
      <c r="E43" s="17">
        <v>13136</v>
      </c>
      <c r="F43" s="16">
        <v>28033</v>
      </c>
      <c r="G43" s="17">
        <v>28575</v>
      </c>
      <c r="H43" s="16">
        <v>15733</v>
      </c>
      <c r="I43" s="17">
        <v>16359</v>
      </c>
      <c r="J43" s="16">
        <v>0</v>
      </c>
      <c r="K43" s="17">
        <v>0</v>
      </c>
      <c r="L43" s="16">
        <v>0</v>
      </c>
      <c r="M43" s="17">
        <v>0</v>
      </c>
      <c r="N43" s="52">
        <v>34182</v>
      </c>
      <c r="O43" s="53">
        <v>34642</v>
      </c>
      <c r="P43" s="17">
        <v>0</v>
      </c>
      <c r="Q43" s="16">
        <v>899949</v>
      </c>
      <c r="R43" s="18">
        <v>917947</v>
      </c>
      <c r="S43" s="26">
        <f>'[1]All Expenses'!E32</f>
        <v>917947</v>
      </c>
      <c r="T43" s="27">
        <f t="shared" ref="T43:T57" si="0">S43-Q43</f>
        <v>17998</v>
      </c>
    </row>
    <row r="44" spans="1:20" ht="15" customHeight="1" x14ac:dyDescent="0.25">
      <c r="A44" s="15" t="s">
        <v>16</v>
      </c>
      <c r="B44" s="16">
        <v>1564</v>
      </c>
      <c r="C44" s="17">
        <v>1572</v>
      </c>
      <c r="D44" s="16">
        <v>307</v>
      </c>
      <c r="E44" s="17">
        <v>345</v>
      </c>
      <c r="F44" s="16">
        <v>734</v>
      </c>
      <c r="G44" s="17">
        <v>751</v>
      </c>
      <c r="H44" s="16">
        <v>412</v>
      </c>
      <c r="I44" s="17">
        <v>430</v>
      </c>
      <c r="J44" s="16">
        <v>0</v>
      </c>
      <c r="K44" s="17">
        <v>0</v>
      </c>
      <c r="L44" s="16">
        <v>0</v>
      </c>
      <c r="M44" s="17">
        <v>0</v>
      </c>
      <c r="N44" s="52">
        <v>894</v>
      </c>
      <c r="O44" s="53">
        <v>911</v>
      </c>
      <c r="P44" s="17">
        <v>0</v>
      </c>
      <c r="Q44" s="16">
        <v>23549</v>
      </c>
      <c r="R44" s="18">
        <v>24137</v>
      </c>
      <c r="S44" s="26">
        <f>'[1]All Expenses'!F32</f>
        <v>24137</v>
      </c>
      <c r="T44" s="27">
        <f t="shared" si="0"/>
        <v>588</v>
      </c>
    </row>
    <row r="45" spans="1:20" ht="15" hidden="1" customHeight="1" x14ac:dyDescent="0.25">
      <c r="A45" s="15" t="s">
        <v>17</v>
      </c>
      <c r="B45" s="16">
        <v>0</v>
      </c>
      <c r="C45" s="17"/>
      <c r="D45" s="16">
        <v>0</v>
      </c>
      <c r="E45" s="17"/>
      <c r="F45" s="16">
        <v>0</v>
      </c>
      <c r="G45" s="17"/>
      <c r="H45" s="16">
        <v>0</v>
      </c>
      <c r="I45" s="17"/>
      <c r="J45" s="16">
        <v>0</v>
      </c>
      <c r="K45" s="17"/>
      <c r="L45" s="16">
        <v>0</v>
      </c>
      <c r="M45" s="17">
        <v>0</v>
      </c>
      <c r="N45" s="52">
        <v>0</v>
      </c>
      <c r="O45" s="53"/>
      <c r="P45" s="17">
        <v>0</v>
      </c>
      <c r="Q45" s="16">
        <v>0</v>
      </c>
      <c r="R45" s="18">
        <v>0</v>
      </c>
      <c r="S45" s="26">
        <v>0</v>
      </c>
      <c r="T45" s="27">
        <f t="shared" si="0"/>
        <v>0</v>
      </c>
    </row>
    <row r="46" spans="1:20" ht="15" hidden="1" customHeight="1" x14ac:dyDescent="0.25">
      <c r="A46" s="15" t="s">
        <v>18</v>
      </c>
      <c r="B46" s="16"/>
      <c r="C46" s="17"/>
      <c r="D46" s="16"/>
      <c r="E46" s="17"/>
      <c r="F46" s="16"/>
      <c r="G46" s="17"/>
      <c r="H46" s="16"/>
      <c r="I46" s="17"/>
      <c r="J46" s="16">
        <v>0</v>
      </c>
      <c r="K46" s="17">
        <v>0</v>
      </c>
      <c r="L46" s="16">
        <v>0</v>
      </c>
      <c r="M46" s="17">
        <v>0</v>
      </c>
      <c r="N46" s="52">
        <v>12970.9125</v>
      </c>
      <c r="O46" s="17">
        <v>0</v>
      </c>
      <c r="P46" s="17">
        <v>0</v>
      </c>
      <c r="Q46" s="16">
        <v>12970.9125</v>
      </c>
      <c r="R46" s="18">
        <v>0</v>
      </c>
      <c r="S46" s="26">
        <v>0</v>
      </c>
      <c r="T46" s="27">
        <f t="shared" si="0"/>
        <v>-12970.9125</v>
      </c>
    </row>
    <row r="47" spans="1:20" ht="15" customHeight="1" x14ac:dyDescent="0.25">
      <c r="A47" s="15" t="s">
        <v>19</v>
      </c>
      <c r="B47" s="16">
        <v>95901</v>
      </c>
      <c r="C47" s="17">
        <v>101384</v>
      </c>
      <c r="D47" s="16">
        <v>19841</v>
      </c>
      <c r="E47" s="17">
        <v>19823</v>
      </c>
      <c r="F47" s="16">
        <v>39062</v>
      </c>
      <c r="G47" s="17">
        <v>45662</v>
      </c>
      <c r="H47" s="16">
        <v>26463</v>
      </c>
      <c r="I47" s="17">
        <v>28231</v>
      </c>
      <c r="J47" s="16">
        <v>8607</v>
      </c>
      <c r="K47" s="17">
        <v>9689</v>
      </c>
      <c r="L47" s="16">
        <v>78185</v>
      </c>
      <c r="M47" s="17">
        <v>83720</v>
      </c>
      <c r="N47" s="52">
        <v>59533</v>
      </c>
      <c r="O47" s="53">
        <v>36416</v>
      </c>
      <c r="P47" s="54"/>
      <c r="Q47" s="16">
        <v>1621096</v>
      </c>
      <c r="R47" s="18">
        <v>1653519</v>
      </c>
      <c r="S47" s="26">
        <f>[1]Revenue!D36</f>
        <v>1653519</v>
      </c>
      <c r="T47" s="27">
        <f t="shared" si="0"/>
        <v>32423</v>
      </c>
    </row>
    <row r="48" spans="1:20" ht="15" customHeight="1" x14ac:dyDescent="0.25">
      <c r="A48" s="15" t="s">
        <v>20</v>
      </c>
      <c r="B48" s="16"/>
      <c r="C48" s="17">
        <v>0</v>
      </c>
      <c r="D48" s="16"/>
      <c r="E48" s="17"/>
      <c r="F48" s="16">
        <v>3737</v>
      </c>
      <c r="G48" s="17">
        <v>3325</v>
      </c>
      <c r="H48" s="16">
        <v>2766</v>
      </c>
      <c r="I48" s="17">
        <v>2461</v>
      </c>
      <c r="J48" s="16">
        <v>345</v>
      </c>
      <c r="K48" s="17">
        <v>631</v>
      </c>
      <c r="L48" s="16">
        <v>331</v>
      </c>
      <c r="M48" s="17">
        <v>604</v>
      </c>
      <c r="N48" s="52">
        <v>0</v>
      </c>
      <c r="O48" s="17">
        <v>0</v>
      </c>
      <c r="P48" s="54">
        <v>69</v>
      </c>
      <c r="Q48" s="16">
        <v>230174.24</v>
      </c>
      <c r="R48" s="18">
        <v>210264</v>
      </c>
      <c r="S48" s="26">
        <f>'[1]Square Footage'!E55</f>
        <v>210264</v>
      </c>
      <c r="T48" s="27">
        <f t="shared" si="0"/>
        <v>-19910.239999999991</v>
      </c>
    </row>
    <row r="49" spans="1:21" ht="15" customHeight="1" x14ac:dyDescent="0.25">
      <c r="A49" s="15" t="s">
        <v>21</v>
      </c>
      <c r="B49" s="16">
        <v>32630</v>
      </c>
      <c r="C49" s="17">
        <v>34533</v>
      </c>
      <c r="D49" s="16">
        <v>6900</v>
      </c>
      <c r="E49" s="17">
        <v>7437</v>
      </c>
      <c r="F49" s="16">
        <v>4460</v>
      </c>
      <c r="G49" s="17">
        <v>4819</v>
      </c>
      <c r="H49" s="16">
        <v>1042</v>
      </c>
      <c r="I49" s="17">
        <v>1135</v>
      </c>
      <c r="J49" s="16">
        <v>0</v>
      </c>
      <c r="K49" s="17">
        <v>0</v>
      </c>
      <c r="L49" s="16">
        <v>0</v>
      </c>
      <c r="M49" s="17">
        <v>0</v>
      </c>
      <c r="N49" s="52">
        <v>15860</v>
      </c>
      <c r="O49" s="53">
        <v>15239</v>
      </c>
      <c r="P49" s="17">
        <v>0</v>
      </c>
      <c r="Q49" s="16">
        <v>193749</v>
      </c>
      <c r="R49" s="18">
        <v>203435</v>
      </c>
      <c r="S49" s="26">
        <f>[1]Compensation!D32</f>
        <v>203435</v>
      </c>
      <c r="T49" s="27">
        <f t="shared" si="0"/>
        <v>9686</v>
      </c>
    </row>
    <row r="50" spans="1:21" ht="15" customHeight="1" x14ac:dyDescent="0.25">
      <c r="A50" s="15" t="s">
        <v>22</v>
      </c>
      <c r="B50" s="16">
        <v>7288</v>
      </c>
      <c r="C50" s="17">
        <v>7713</v>
      </c>
      <c r="D50" s="16">
        <v>1541</v>
      </c>
      <c r="E50" s="17">
        <v>1661</v>
      </c>
      <c r="F50" s="16">
        <v>996</v>
      </c>
      <c r="G50" s="17">
        <v>1076</v>
      </c>
      <c r="H50" s="16">
        <v>233</v>
      </c>
      <c r="I50" s="17">
        <v>254</v>
      </c>
      <c r="J50" s="16">
        <v>0</v>
      </c>
      <c r="K50" s="17">
        <v>0</v>
      </c>
      <c r="L50" s="16">
        <v>0</v>
      </c>
      <c r="M50" s="17">
        <v>0</v>
      </c>
      <c r="N50" s="52">
        <v>3542</v>
      </c>
      <c r="O50" s="53">
        <v>3403</v>
      </c>
      <c r="P50" s="17">
        <v>0</v>
      </c>
      <c r="Q50" s="16">
        <v>43271</v>
      </c>
      <c r="R50" s="18">
        <v>45435</v>
      </c>
      <c r="S50" s="26">
        <f>[1]Compensation!E32</f>
        <v>45435</v>
      </c>
      <c r="T50" s="27">
        <f t="shared" si="0"/>
        <v>2164</v>
      </c>
    </row>
    <row r="51" spans="1:21" ht="15" customHeight="1" x14ac:dyDescent="0.25">
      <c r="A51" s="15" t="s">
        <v>23</v>
      </c>
      <c r="B51" s="16"/>
      <c r="C51" s="17">
        <v>0</v>
      </c>
      <c r="D51" s="16"/>
      <c r="E51" s="17"/>
      <c r="F51" s="16">
        <v>15487.261975881429</v>
      </c>
      <c r="G51" s="17">
        <v>11916.499549228503</v>
      </c>
      <c r="H51" s="16">
        <v>11463.004206777303</v>
      </c>
      <c r="I51" s="17">
        <v>8820.0796677678645</v>
      </c>
      <c r="J51" s="16">
        <v>1431.8605688310663</v>
      </c>
      <c r="K51" s="17">
        <v>2262.3376974978892</v>
      </c>
      <c r="L51" s="16">
        <v>1370.0255953085714</v>
      </c>
      <c r="M51" s="17">
        <v>2164.6385257566576</v>
      </c>
      <c r="N51" s="52">
        <v>0</v>
      </c>
      <c r="O51" s="53"/>
      <c r="P51" s="54">
        <v>248.58700431579851</v>
      </c>
      <c r="Q51" s="16">
        <v>457908</v>
      </c>
      <c r="R51" s="18">
        <v>361747.00000000012</v>
      </c>
      <c r="S51" s="26">
        <f>'[1]Square Footage'!D55</f>
        <v>361747</v>
      </c>
      <c r="T51" s="27">
        <f t="shared" si="0"/>
        <v>-96161</v>
      </c>
    </row>
    <row r="52" spans="1:21" ht="15" customHeight="1" x14ac:dyDescent="0.25">
      <c r="A52" s="15" t="s">
        <v>24</v>
      </c>
      <c r="B52" s="16">
        <v>932</v>
      </c>
      <c r="C52" s="17">
        <v>765</v>
      </c>
      <c r="D52" s="16">
        <v>136</v>
      </c>
      <c r="E52" s="17">
        <v>180</v>
      </c>
      <c r="F52" s="16">
        <v>1436</v>
      </c>
      <c r="G52" s="17">
        <v>1284</v>
      </c>
      <c r="H52" s="16">
        <v>605</v>
      </c>
      <c r="I52" s="17">
        <v>621</v>
      </c>
      <c r="J52" s="16">
        <v>0</v>
      </c>
      <c r="K52" s="17">
        <v>0</v>
      </c>
      <c r="L52" s="16">
        <v>0</v>
      </c>
      <c r="M52" s="17">
        <v>0</v>
      </c>
      <c r="N52" s="52">
        <v>828</v>
      </c>
      <c r="O52" s="53">
        <v>835</v>
      </c>
      <c r="P52" s="17">
        <v>0</v>
      </c>
      <c r="Q52" s="16">
        <v>31032</v>
      </c>
      <c r="R52" s="18">
        <v>27929</v>
      </c>
      <c r="S52" s="26">
        <f>'[1]SE Capital'!D33</f>
        <v>27929</v>
      </c>
      <c r="T52" s="27">
        <f t="shared" si="0"/>
        <v>-3103</v>
      </c>
    </row>
    <row r="53" spans="1:21" ht="15" customHeight="1" x14ac:dyDescent="0.25">
      <c r="A53" s="15" t="s">
        <v>25</v>
      </c>
      <c r="B53" s="16">
        <v>81</v>
      </c>
      <c r="C53" s="17">
        <v>66</v>
      </c>
      <c r="D53" s="16">
        <v>12</v>
      </c>
      <c r="E53" s="17">
        <v>16</v>
      </c>
      <c r="F53" s="16">
        <v>124</v>
      </c>
      <c r="G53" s="17">
        <v>111</v>
      </c>
      <c r="H53" s="16">
        <v>52</v>
      </c>
      <c r="I53" s="17">
        <v>54</v>
      </c>
      <c r="J53" s="16">
        <v>0</v>
      </c>
      <c r="K53" s="17">
        <v>0</v>
      </c>
      <c r="L53" s="16">
        <v>0</v>
      </c>
      <c r="M53" s="17">
        <v>0</v>
      </c>
      <c r="N53" s="52">
        <v>72</v>
      </c>
      <c r="O53" s="53">
        <v>72</v>
      </c>
      <c r="P53" s="17">
        <v>0</v>
      </c>
      <c r="Q53" s="16">
        <v>2683</v>
      </c>
      <c r="R53" s="18">
        <v>2416</v>
      </c>
      <c r="S53" s="26">
        <f>'[1]SE Capital'!E33</f>
        <v>2416</v>
      </c>
      <c r="T53" s="27">
        <f t="shared" si="0"/>
        <v>-267</v>
      </c>
    </row>
    <row r="54" spans="1:21" ht="15" customHeight="1" x14ac:dyDescent="0.25">
      <c r="A54" s="15" t="s">
        <v>26</v>
      </c>
      <c r="B54" s="16">
        <v>922</v>
      </c>
      <c r="C54" s="17">
        <v>1145</v>
      </c>
      <c r="D54" s="16">
        <v>36</v>
      </c>
      <c r="E54" s="17">
        <v>78</v>
      </c>
      <c r="F54" s="16">
        <v>150</v>
      </c>
      <c r="G54" s="17">
        <v>471</v>
      </c>
      <c r="H54" s="16">
        <v>236</v>
      </c>
      <c r="I54" s="17">
        <v>269</v>
      </c>
      <c r="J54" s="16">
        <v>0</v>
      </c>
      <c r="K54" s="17">
        <v>0</v>
      </c>
      <c r="L54" s="16">
        <v>0</v>
      </c>
      <c r="M54" s="17">
        <v>0</v>
      </c>
      <c r="N54" s="52">
        <v>1887</v>
      </c>
      <c r="O54" s="53">
        <v>1405</v>
      </c>
      <c r="P54" s="17">
        <v>0</v>
      </c>
      <c r="Q54" s="16">
        <v>40742</v>
      </c>
      <c r="R54" s="18">
        <v>40349</v>
      </c>
      <c r="S54" s="26">
        <f>'[1]Procurement (2)'!D23</f>
        <v>40347</v>
      </c>
      <c r="T54" s="27">
        <f t="shared" si="0"/>
        <v>-395</v>
      </c>
    </row>
    <row r="55" spans="1:21" ht="15" customHeight="1" x14ac:dyDescent="0.25">
      <c r="A55" s="15" t="s">
        <v>27</v>
      </c>
      <c r="B55" s="16">
        <v>162</v>
      </c>
      <c r="C55" s="17">
        <v>159</v>
      </c>
      <c r="D55" s="16">
        <v>32</v>
      </c>
      <c r="E55" s="17">
        <v>35</v>
      </c>
      <c r="F55" s="16">
        <v>76</v>
      </c>
      <c r="G55" s="17">
        <v>76</v>
      </c>
      <c r="H55" s="16">
        <v>43</v>
      </c>
      <c r="I55" s="17">
        <v>43</v>
      </c>
      <c r="J55" s="17">
        <v>0</v>
      </c>
      <c r="K55" s="17">
        <v>0</v>
      </c>
      <c r="L55" s="17">
        <v>0</v>
      </c>
      <c r="M55" s="17">
        <v>0</v>
      </c>
      <c r="N55" s="52">
        <v>92</v>
      </c>
      <c r="O55" s="53">
        <v>92</v>
      </c>
      <c r="P55" s="17">
        <v>0</v>
      </c>
      <c r="Q55" s="16">
        <v>2435</v>
      </c>
      <c r="R55" s="18">
        <v>2435</v>
      </c>
      <c r="S55" s="26">
        <f>'[1]All Expenses'!G32</f>
        <v>2435</v>
      </c>
      <c r="T55" s="27">
        <f t="shared" si="0"/>
        <v>0</v>
      </c>
    </row>
    <row r="56" spans="1:21" ht="15" customHeight="1" x14ac:dyDescent="0.25">
      <c r="A56" s="15" t="s">
        <v>28</v>
      </c>
      <c r="B56" s="16">
        <v>846</v>
      </c>
      <c r="C56" s="17">
        <v>830</v>
      </c>
      <c r="D56" s="16">
        <v>166</v>
      </c>
      <c r="E56" s="17">
        <v>182</v>
      </c>
      <c r="F56" s="16">
        <v>397</v>
      </c>
      <c r="G56" s="17">
        <v>397</v>
      </c>
      <c r="H56" s="16">
        <v>223</v>
      </c>
      <c r="I56" s="17">
        <v>227</v>
      </c>
      <c r="J56" s="17">
        <v>0</v>
      </c>
      <c r="K56" s="17">
        <v>0</v>
      </c>
      <c r="L56" s="17">
        <v>0</v>
      </c>
      <c r="M56" s="17">
        <v>0</v>
      </c>
      <c r="N56" s="52">
        <v>484</v>
      </c>
      <c r="O56" s="53">
        <v>481</v>
      </c>
      <c r="P56" s="17">
        <v>0</v>
      </c>
      <c r="Q56" s="16">
        <v>12747</v>
      </c>
      <c r="R56" s="18">
        <v>12747</v>
      </c>
      <c r="S56" s="26">
        <f>'[1]All Expenses'!H32</f>
        <v>12747</v>
      </c>
      <c r="T56" s="27">
        <f t="shared" si="0"/>
        <v>0</v>
      </c>
    </row>
    <row r="57" spans="1:21" ht="15" customHeight="1" x14ac:dyDescent="0.25">
      <c r="A57" s="15" t="s">
        <v>29</v>
      </c>
      <c r="B57" s="16">
        <v>0</v>
      </c>
      <c r="C57" s="17">
        <v>0</v>
      </c>
      <c r="D57" s="17">
        <v>0</v>
      </c>
      <c r="E57" s="17">
        <v>0</v>
      </c>
      <c r="F57" s="16">
        <v>30000</v>
      </c>
      <c r="G57" s="17">
        <v>33000</v>
      </c>
      <c r="H57" s="16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6">
        <v>30000</v>
      </c>
      <c r="R57" s="18">
        <v>33000</v>
      </c>
      <c r="S57" s="26">
        <v>33000</v>
      </c>
      <c r="T57" s="27">
        <f t="shared" si="0"/>
        <v>3000</v>
      </c>
    </row>
    <row r="58" spans="1:21" ht="15" customHeight="1" x14ac:dyDescent="0.25">
      <c r="A58" s="20" t="s">
        <v>30</v>
      </c>
      <c r="B58" s="21">
        <v>201063</v>
      </c>
      <c r="C58" s="21">
        <v>208961</v>
      </c>
      <c r="D58" s="21">
        <v>40877</v>
      </c>
      <c r="E58" s="21">
        <v>43113</v>
      </c>
      <c r="F58" s="21">
        <v>125152.26197588143</v>
      </c>
      <c r="G58" s="21">
        <v>131941.49954922852</v>
      </c>
      <c r="H58" s="21">
        <v>59529.004206777303</v>
      </c>
      <c r="I58" s="21">
        <v>59177.079667767866</v>
      </c>
      <c r="J58" s="21">
        <v>10383.860568831067</v>
      </c>
      <c r="K58" s="21">
        <v>12582.337697497889</v>
      </c>
      <c r="L58" s="21">
        <v>79886.025595308573</v>
      </c>
      <c r="M58" s="21">
        <v>86488.638525756658</v>
      </c>
      <c r="N58" s="21">
        <v>130905.91250000001</v>
      </c>
      <c r="O58" s="55">
        <v>94075</v>
      </c>
      <c r="P58" s="55">
        <v>317.58700431579848</v>
      </c>
      <c r="Q58" s="21">
        <v>3617067.1524999999</v>
      </c>
      <c r="R58" s="22">
        <v>3550706</v>
      </c>
      <c r="S58" s="22">
        <f>SUM(S42:S57)</f>
        <v>3550704</v>
      </c>
      <c r="T58" s="27"/>
    </row>
    <row r="59" spans="1:21" ht="15" customHeight="1" x14ac:dyDescent="0.25">
      <c r="A59" s="15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52"/>
      <c r="O59" s="53"/>
      <c r="P59" s="54"/>
      <c r="Q59" s="16"/>
      <c r="R59" s="18"/>
      <c r="S59" s="26"/>
    </row>
    <row r="60" spans="1:21" ht="15" customHeight="1" x14ac:dyDescent="0.25">
      <c r="A60" s="25" t="s">
        <v>31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6"/>
      <c r="M60" s="17"/>
      <c r="N60" s="52"/>
      <c r="O60" s="53"/>
      <c r="P60" s="54"/>
      <c r="Q60" s="16"/>
      <c r="R60" s="18"/>
      <c r="S60" s="26"/>
    </row>
    <row r="61" spans="1:21" ht="15" customHeight="1" x14ac:dyDescent="0.25">
      <c r="A61" s="15" t="s">
        <v>32</v>
      </c>
      <c r="B61" s="16">
        <v>5093.4835090673578</v>
      </c>
      <c r="C61" s="17">
        <v>314</v>
      </c>
      <c r="D61" s="17">
        <v>0</v>
      </c>
      <c r="E61" s="17">
        <v>0</v>
      </c>
      <c r="F61" s="17">
        <v>0</v>
      </c>
      <c r="G61" s="17">
        <v>0</v>
      </c>
      <c r="H61" s="16">
        <v>10914.607519430052</v>
      </c>
      <c r="I61" s="17">
        <v>69363</v>
      </c>
      <c r="J61" s="16">
        <v>0</v>
      </c>
      <c r="K61" s="17">
        <v>0</v>
      </c>
      <c r="L61" s="16">
        <v>0</v>
      </c>
      <c r="M61" s="17">
        <v>0</v>
      </c>
      <c r="N61" s="52">
        <v>0</v>
      </c>
      <c r="O61" s="17">
        <v>0</v>
      </c>
      <c r="P61" s="17">
        <v>0</v>
      </c>
      <c r="Q61" s="16">
        <v>786433.85380000004</v>
      </c>
      <c r="R61" s="18">
        <v>804298</v>
      </c>
      <c r="S61" s="26">
        <f>'[1]BandwidthAlloc&amp;Increased$s'!N52</f>
        <v>806094.70014500001</v>
      </c>
    </row>
    <row r="62" spans="1:21" ht="15" customHeight="1" x14ac:dyDescent="0.25">
      <c r="A62" s="15" t="s">
        <v>33</v>
      </c>
      <c r="B62" s="16">
        <v>20616.432000000001</v>
      </c>
      <c r="C62" s="17">
        <v>20833.667520000003</v>
      </c>
      <c r="D62" s="16">
        <v>6186.7439999999997</v>
      </c>
      <c r="E62" s="17">
        <v>6259.1558400000013</v>
      </c>
      <c r="F62" s="16">
        <v>6186.7439999999997</v>
      </c>
      <c r="G62" s="17">
        <v>6259.1558400000013</v>
      </c>
      <c r="H62" s="16"/>
      <c r="I62" s="17"/>
      <c r="J62" s="16">
        <v>0</v>
      </c>
      <c r="K62" s="17">
        <v>0</v>
      </c>
      <c r="L62" s="16">
        <v>0</v>
      </c>
      <c r="M62" s="17">
        <v>0</v>
      </c>
      <c r="N62" s="52">
        <v>0</v>
      </c>
      <c r="O62" s="17">
        <v>0</v>
      </c>
      <c r="P62" s="17">
        <v>0</v>
      </c>
      <c r="Q62" s="16">
        <v>144296.88</v>
      </c>
      <c r="R62" s="18">
        <v>145745.11679999996</v>
      </c>
      <c r="S62" s="26">
        <f>'[1]Aux IT Pos'!F28</f>
        <v>145745.11680000002</v>
      </c>
    </row>
    <row r="63" spans="1:21" ht="15" customHeight="1" x14ac:dyDescent="0.25">
      <c r="A63" s="15" t="s">
        <v>34</v>
      </c>
      <c r="B63" s="16">
        <v>0</v>
      </c>
      <c r="C63" s="17">
        <v>0</v>
      </c>
      <c r="D63" s="16">
        <v>0</v>
      </c>
      <c r="E63" s="17">
        <v>0</v>
      </c>
      <c r="F63" s="16">
        <v>0</v>
      </c>
      <c r="G63" s="17">
        <v>0</v>
      </c>
      <c r="H63" s="16">
        <v>139846.76</v>
      </c>
      <c r="I63" s="17">
        <v>139784.56999999998</v>
      </c>
      <c r="J63" s="16">
        <v>103926.66570000001</v>
      </c>
      <c r="K63" s="16">
        <v>98274.909719999996</v>
      </c>
      <c r="L63" s="16">
        <v>101261.87940000001</v>
      </c>
      <c r="M63" s="17">
        <v>95755.040240000002</v>
      </c>
      <c r="N63" s="52">
        <v>0</v>
      </c>
      <c r="O63" s="17">
        <v>0</v>
      </c>
      <c r="P63" s="54">
        <v>10079.477920000001</v>
      </c>
      <c r="Q63" s="16">
        <v>7400903.5149649996</v>
      </c>
      <c r="R63" s="18">
        <v>7213565.1086400002</v>
      </c>
      <c r="S63" s="26">
        <f>'[1]Debt Serv'!B133</f>
        <v>6793039.5299999993</v>
      </c>
      <c r="T63" s="36">
        <f>549349-'[1]Debt Serv'!J131</f>
        <v>420525.57864000002</v>
      </c>
      <c r="U63" s="36">
        <f>T63+S63</f>
        <v>7213565.1086399993</v>
      </c>
    </row>
    <row r="64" spans="1:21" ht="15" customHeight="1" x14ac:dyDescent="0.25">
      <c r="A64" s="15" t="s">
        <v>35</v>
      </c>
      <c r="B64" s="16">
        <v>0</v>
      </c>
      <c r="C64" s="17">
        <v>0</v>
      </c>
      <c r="D64" s="16">
        <v>0</v>
      </c>
      <c r="E64" s="17">
        <v>0</v>
      </c>
      <c r="F64" s="16">
        <v>0</v>
      </c>
      <c r="G64" s="17">
        <v>0</v>
      </c>
      <c r="H64" s="16"/>
      <c r="I64" s="17"/>
      <c r="J64" s="16">
        <v>0</v>
      </c>
      <c r="K64" s="17">
        <v>0</v>
      </c>
      <c r="L64" s="16">
        <v>0</v>
      </c>
      <c r="M64" s="17">
        <v>0</v>
      </c>
      <c r="N64" s="52">
        <v>0</v>
      </c>
      <c r="O64" s="17">
        <v>0</v>
      </c>
      <c r="P64" s="17">
        <v>0</v>
      </c>
      <c r="Q64" s="16">
        <v>57365</v>
      </c>
      <c r="R64" s="18">
        <v>57938.65</v>
      </c>
      <c r="S64" s="26">
        <v>58512</v>
      </c>
    </row>
    <row r="65" spans="1:19" ht="15" customHeight="1" x14ac:dyDescent="0.25">
      <c r="A65" s="15" t="s">
        <v>36</v>
      </c>
      <c r="B65" s="16">
        <v>0</v>
      </c>
      <c r="C65" s="17">
        <v>0</v>
      </c>
      <c r="D65" s="16">
        <v>0</v>
      </c>
      <c r="E65" s="17">
        <v>0</v>
      </c>
      <c r="F65" s="16">
        <v>379.71109044424645</v>
      </c>
      <c r="G65" s="17">
        <v>262.19511506752582</v>
      </c>
      <c r="H65" s="16">
        <v>556.7742299455208</v>
      </c>
      <c r="I65" s="17">
        <v>384.45936123805126</v>
      </c>
      <c r="J65" s="16">
        <v>35.207622421786034</v>
      </c>
      <c r="K65" s="17">
        <v>24.311290463847097</v>
      </c>
      <c r="L65" s="16">
        <v>0</v>
      </c>
      <c r="M65" s="17">
        <v>0</v>
      </c>
      <c r="N65" s="52">
        <v>0</v>
      </c>
      <c r="O65" s="17">
        <v>0</v>
      </c>
      <c r="P65" s="17">
        <v>0</v>
      </c>
      <c r="Q65" s="16">
        <v>48903.669564844546</v>
      </c>
      <c r="R65" s="18">
        <v>39108.243806626037</v>
      </c>
      <c r="S65" s="26">
        <f>[1]CBORD!H24</f>
        <v>39108.243806626044</v>
      </c>
    </row>
    <row r="66" spans="1:19" ht="15" customHeight="1" x14ac:dyDescent="0.25">
      <c r="A66" s="15" t="s">
        <v>37</v>
      </c>
      <c r="B66" s="16">
        <v>0</v>
      </c>
      <c r="C66" s="17">
        <v>0</v>
      </c>
      <c r="D66" s="16">
        <v>0</v>
      </c>
      <c r="E66" s="17">
        <v>0</v>
      </c>
      <c r="F66" s="16">
        <v>0</v>
      </c>
      <c r="G66" s="17">
        <v>0</v>
      </c>
      <c r="H66" s="16">
        <v>2781.3645679329056</v>
      </c>
      <c r="I66" s="17">
        <v>2713.3405190259828</v>
      </c>
      <c r="J66" s="16">
        <v>992.07360000000006</v>
      </c>
      <c r="K66" s="17">
        <v>716.38434712319997</v>
      </c>
      <c r="L66" s="16">
        <v>0</v>
      </c>
      <c r="M66" s="17">
        <v>0</v>
      </c>
      <c r="N66" s="52">
        <v>0</v>
      </c>
      <c r="O66" s="17">
        <v>0</v>
      </c>
      <c r="P66" s="17">
        <v>85.283850848</v>
      </c>
      <c r="Q66" s="16">
        <v>56812.132800000007</v>
      </c>
      <c r="R66" s="18">
        <v>56278.13780306917</v>
      </c>
      <c r="S66" s="26">
        <f>'[1]Green Energy'!P32</f>
        <v>56278.137803069156</v>
      </c>
    </row>
    <row r="67" spans="1:19" ht="15" customHeight="1" x14ac:dyDescent="0.25">
      <c r="A67" s="15" t="s">
        <v>38</v>
      </c>
      <c r="B67" s="16">
        <v>0</v>
      </c>
      <c r="C67" s="17">
        <v>0</v>
      </c>
      <c r="D67" s="16">
        <v>0</v>
      </c>
      <c r="E67" s="17">
        <v>0</v>
      </c>
      <c r="F67" s="16">
        <v>0</v>
      </c>
      <c r="G67" s="17">
        <v>0</v>
      </c>
      <c r="H67" s="16">
        <v>0</v>
      </c>
      <c r="I67" s="17"/>
      <c r="J67" s="16">
        <v>247.50763926525306</v>
      </c>
      <c r="K67" s="17">
        <v>68.251836572205647</v>
      </c>
      <c r="L67" s="16">
        <v>0</v>
      </c>
      <c r="M67" s="17">
        <v>0</v>
      </c>
      <c r="N67" s="52">
        <v>0</v>
      </c>
      <c r="O67" s="17">
        <v>0</v>
      </c>
      <c r="P67" s="17">
        <v>7.4299467660882099</v>
      </c>
      <c r="Q67" s="16">
        <v>36792.616243385412</v>
      </c>
      <c r="R67" s="18">
        <v>35429.221211683194</v>
      </c>
      <c r="S67" s="26">
        <f>'[1]Storm Water'!L104</f>
        <v>35429.221211683194</v>
      </c>
    </row>
    <row r="68" spans="1:19" ht="15" customHeight="1" x14ac:dyDescent="0.25">
      <c r="A68" s="15" t="s">
        <v>39</v>
      </c>
      <c r="B68" s="16">
        <v>0</v>
      </c>
      <c r="C68" s="17">
        <v>0</v>
      </c>
      <c r="D68" s="16">
        <v>0</v>
      </c>
      <c r="E68" s="17">
        <v>0</v>
      </c>
      <c r="F68" s="16">
        <v>0</v>
      </c>
      <c r="G68" s="17">
        <v>0</v>
      </c>
      <c r="H68" s="16">
        <v>0</v>
      </c>
      <c r="I68" s="17"/>
      <c r="J68" s="16">
        <v>0</v>
      </c>
      <c r="K68" s="17">
        <v>0</v>
      </c>
      <c r="L68" s="16">
        <v>0</v>
      </c>
      <c r="M68" s="17">
        <v>0</v>
      </c>
      <c r="N68" s="52">
        <v>0</v>
      </c>
      <c r="O68" s="17">
        <v>0</v>
      </c>
      <c r="P68" s="17">
        <v>0</v>
      </c>
      <c r="Q68" s="16">
        <v>80775</v>
      </c>
      <c r="R68" s="18">
        <v>161550</v>
      </c>
      <c r="S68" s="26">
        <f>Q68*2</f>
        <v>161550</v>
      </c>
    </row>
    <row r="69" spans="1:19" ht="15" customHeight="1" x14ac:dyDescent="0.25">
      <c r="A69" s="20" t="s">
        <v>40</v>
      </c>
      <c r="B69" s="21">
        <v>25709.915509067359</v>
      </c>
      <c r="C69" s="21">
        <v>21147.667520000003</v>
      </c>
      <c r="D69" s="21">
        <v>6186.7439999999997</v>
      </c>
      <c r="E69" s="21">
        <v>6259.1558400000013</v>
      </c>
      <c r="F69" s="21">
        <v>6566.4550904442458</v>
      </c>
      <c r="G69" s="21">
        <v>6521.3509550675271</v>
      </c>
      <c r="H69" s="21">
        <v>154099.50631730849</v>
      </c>
      <c r="I69" s="21">
        <v>212245.36988026401</v>
      </c>
      <c r="J69" s="21">
        <v>105201.45456168706</v>
      </c>
      <c r="K69" s="21">
        <v>99083.857194159238</v>
      </c>
      <c r="L69" s="21">
        <v>101261.87940000001</v>
      </c>
      <c r="M69" s="21">
        <v>95755.040240000002</v>
      </c>
      <c r="N69" s="21">
        <v>0</v>
      </c>
      <c r="O69" s="55">
        <v>0</v>
      </c>
      <c r="P69" s="55">
        <v>10172.191717614089</v>
      </c>
      <c r="Q69" s="21">
        <v>8612282.6673732288</v>
      </c>
      <c r="R69" s="22">
        <v>8513912.4782613777</v>
      </c>
      <c r="S69" s="22">
        <f>SUM(S60:S68)</f>
        <v>8095756.949766377</v>
      </c>
    </row>
    <row r="70" spans="1:19" ht="15" customHeight="1" x14ac:dyDescent="0.25">
      <c r="A70" s="15"/>
      <c r="B70" s="17"/>
      <c r="C70" s="17"/>
      <c r="D70" s="17"/>
      <c r="E70" s="17"/>
      <c r="F70" s="17"/>
      <c r="G70" s="17"/>
      <c r="H70" s="16"/>
      <c r="I70" s="17"/>
      <c r="J70" s="16"/>
      <c r="K70" s="17"/>
      <c r="L70" s="16"/>
      <c r="M70" s="17"/>
      <c r="N70" s="52"/>
      <c r="O70" s="53"/>
      <c r="P70" s="53"/>
      <c r="Q70" s="16"/>
      <c r="R70" s="18"/>
      <c r="S70" s="26"/>
    </row>
    <row r="71" spans="1:19" ht="15" customHeight="1" x14ac:dyDescent="0.25">
      <c r="A71" s="30" t="s">
        <v>41</v>
      </c>
      <c r="B71" s="31">
        <v>226772.91550906736</v>
      </c>
      <c r="C71" s="31">
        <v>230108.66752000002</v>
      </c>
      <c r="D71" s="31">
        <v>47063.743999999999</v>
      </c>
      <c r="E71" s="31">
        <v>49372.155839999999</v>
      </c>
      <c r="F71" s="31">
        <v>131718.71706632568</v>
      </c>
      <c r="G71" s="31">
        <v>138462.85050429605</v>
      </c>
      <c r="H71" s="31">
        <v>213628.51052408578</v>
      </c>
      <c r="I71" s="31">
        <v>271422.4495480319</v>
      </c>
      <c r="J71" s="31">
        <v>115585.31513051812</v>
      </c>
      <c r="K71" s="31">
        <v>111666.19489165713</v>
      </c>
      <c r="L71" s="31">
        <v>181147.90499530858</v>
      </c>
      <c r="M71" s="31">
        <v>182243.67876575666</v>
      </c>
      <c r="N71" s="31">
        <v>130905.91250000001</v>
      </c>
      <c r="O71" s="56">
        <v>94075</v>
      </c>
      <c r="P71" s="56">
        <v>10489.778721929888</v>
      </c>
      <c r="Q71" s="31">
        <v>12229349.819873229</v>
      </c>
      <c r="R71" s="32">
        <v>12064618.478261378</v>
      </c>
      <c r="S71" s="32">
        <f>S69+S58</f>
        <v>11646460.949766377</v>
      </c>
    </row>
    <row r="72" spans="1:19" ht="15" customHeight="1" x14ac:dyDescent="0.25">
      <c r="A72" s="33" t="s">
        <v>42</v>
      </c>
      <c r="B72" s="34"/>
      <c r="C72" s="34">
        <v>1.9073016518062393E-2</v>
      </c>
      <c r="D72" s="34"/>
      <c r="E72" s="34">
        <v>4.0923097509433203E-3</v>
      </c>
      <c r="F72" s="34"/>
      <c r="G72" s="34">
        <v>1.1476769924700496E-2</v>
      </c>
      <c r="H72" s="34"/>
      <c r="I72" s="34">
        <v>2.2497391860098536E-2</v>
      </c>
      <c r="J72" s="34"/>
      <c r="K72" s="34">
        <v>9.2556756015834876E-3</v>
      </c>
      <c r="L72" s="34"/>
      <c r="M72" s="34">
        <v>1.5105631321382627E-2</v>
      </c>
      <c r="N72" s="52"/>
      <c r="O72" s="57">
        <v>7.7975942769768439E-3</v>
      </c>
      <c r="P72" s="58">
        <v>8.6946626126892343E-4</v>
      </c>
      <c r="Q72" s="34"/>
      <c r="R72" s="35">
        <v>1</v>
      </c>
      <c r="S72" s="59"/>
    </row>
    <row r="73" spans="1:19" ht="15" customHeight="1" x14ac:dyDescent="0.25">
      <c r="A73" s="3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52"/>
      <c r="O73" s="53"/>
      <c r="P73" s="52"/>
      <c r="Q73" s="34"/>
      <c r="R73" s="35"/>
      <c r="S73" s="4"/>
    </row>
    <row r="74" spans="1:19" ht="15" customHeight="1" x14ac:dyDescent="0.25">
      <c r="A74" s="37" t="s">
        <v>43</v>
      </c>
      <c r="B74" s="17"/>
      <c r="C74" s="39">
        <v>3335.7520109326579</v>
      </c>
      <c r="D74" s="39"/>
      <c r="E74" s="39">
        <v>2308.4118400000007</v>
      </c>
      <c r="F74" s="39"/>
      <c r="G74" s="39">
        <v>6744.1334379703621</v>
      </c>
      <c r="H74" s="39"/>
      <c r="I74" s="39">
        <v>57793.939023946121</v>
      </c>
      <c r="J74" s="39"/>
      <c r="K74" s="38">
        <v>-3919.1202388609963</v>
      </c>
      <c r="L74" s="39"/>
      <c r="M74" s="39">
        <v>1095.7737704480824</v>
      </c>
      <c r="N74" s="52"/>
      <c r="O74" s="60">
        <v>-36830.912500000006</v>
      </c>
      <c r="P74" s="54">
        <v>10489.778721929888</v>
      </c>
      <c r="Q74" s="17"/>
      <c r="R74" s="61">
        <v>-164731.34161185101</v>
      </c>
      <c r="S74" s="4"/>
    </row>
    <row r="75" spans="1:19" ht="15" customHeight="1" thickBot="1" x14ac:dyDescent="0.3">
      <c r="A75" s="40" t="s">
        <v>44</v>
      </c>
      <c r="B75" s="41"/>
      <c r="C75" s="44">
        <v>1.4709657912385397E-2</v>
      </c>
      <c r="D75" s="44"/>
      <c r="E75" s="44">
        <v>4.9048623075971194E-2</v>
      </c>
      <c r="F75" s="44"/>
      <c r="G75" s="44">
        <v>5.1201025854012983E-2</v>
      </c>
      <c r="H75" s="44"/>
      <c r="I75" s="44">
        <v>0.27053476561795381</v>
      </c>
      <c r="J75" s="44"/>
      <c r="K75" s="42">
        <v>-3.3906731442792305E-2</v>
      </c>
      <c r="L75" s="44"/>
      <c r="M75" s="44">
        <v>6.0490557176273224E-3</v>
      </c>
      <c r="N75" s="62"/>
      <c r="O75" s="63">
        <v>-0.28135407940416751</v>
      </c>
      <c r="P75" s="52"/>
      <c r="Q75" s="41"/>
      <c r="R75" s="64">
        <v>-1.3470163503226915E-2</v>
      </c>
      <c r="S75" s="4"/>
    </row>
    <row r="76" spans="1:19" x14ac:dyDescent="0.25">
      <c r="K76" s="66"/>
      <c r="Q76" s="65"/>
      <c r="R76" s="19"/>
      <c r="S76" s="4"/>
    </row>
    <row r="77" spans="1:19" x14ac:dyDescent="0.25">
      <c r="B77" s="4"/>
      <c r="F77" s="67"/>
      <c r="G77" s="68"/>
      <c r="Q77" s="69" t="s">
        <v>54</v>
      </c>
      <c r="R77" s="70">
        <v>-19821.851338751861</v>
      </c>
      <c r="S77" s="4"/>
    </row>
    <row r="78" spans="1:19" x14ac:dyDescent="0.25">
      <c r="B78" s="71"/>
      <c r="G78" s="68"/>
      <c r="Q78" s="65" t="s">
        <v>50</v>
      </c>
      <c r="R78" s="68">
        <v>1095.7737704480824</v>
      </c>
      <c r="S78" s="26"/>
    </row>
    <row r="79" spans="1:19" x14ac:dyDescent="0.25">
      <c r="Q79" s="67" t="s">
        <v>55</v>
      </c>
      <c r="R79" s="68">
        <v>-77831.630476826802</v>
      </c>
      <c r="S79" s="72"/>
    </row>
    <row r="80" spans="1:19" x14ac:dyDescent="0.25">
      <c r="Q80" s="67" t="s">
        <v>56</v>
      </c>
      <c r="R80" s="68">
        <v>-40359.380467270501</v>
      </c>
      <c r="S80" s="4"/>
    </row>
    <row r="81" spans="16:19" x14ac:dyDescent="0.25">
      <c r="Q81" s="67" t="s">
        <v>8</v>
      </c>
      <c r="R81" s="73">
        <v>2446.0009174789157</v>
      </c>
      <c r="S81" s="4"/>
    </row>
    <row r="82" spans="16:19" x14ac:dyDescent="0.25">
      <c r="Q82" s="67" t="s">
        <v>57</v>
      </c>
      <c r="R82" s="68">
        <v>-36830.912500000006</v>
      </c>
      <c r="S82" s="4"/>
    </row>
    <row r="83" spans="16:19" x14ac:dyDescent="0.25">
      <c r="Q83" s="67" t="s">
        <v>58</v>
      </c>
      <c r="R83" s="68">
        <v>10489.778721929888</v>
      </c>
      <c r="S83" s="4"/>
    </row>
    <row r="84" spans="16:19" x14ac:dyDescent="0.25">
      <c r="Q84" s="67" t="s">
        <v>49</v>
      </c>
      <c r="R84" s="74">
        <v>-3919.1202388609963</v>
      </c>
      <c r="S84" s="4"/>
    </row>
    <row r="85" spans="16:19" x14ac:dyDescent="0.25">
      <c r="Q85" s="67"/>
      <c r="R85" s="68">
        <v>-164731.34161185328</v>
      </c>
      <c r="S85" s="4"/>
    </row>
    <row r="86" spans="16:19" x14ac:dyDescent="0.25">
      <c r="Q86" s="67"/>
      <c r="R86" s="68"/>
      <c r="S86" s="4"/>
    </row>
    <row r="87" spans="16:19" x14ac:dyDescent="0.25">
      <c r="Q87" s="67"/>
      <c r="R87" s="68"/>
      <c r="S87" s="4"/>
    </row>
    <row r="88" spans="16:19" x14ac:dyDescent="0.25">
      <c r="P88" s="67"/>
      <c r="Q88" s="68"/>
      <c r="S88" s="27"/>
    </row>
    <row r="89" spans="16:19" x14ac:dyDescent="0.25">
      <c r="P89" s="67"/>
      <c r="Q89" s="68"/>
      <c r="S89" s="27"/>
    </row>
    <row r="90" spans="16:19" x14ac:dyDescent="0.25">
      <c r="Q90" s="68"/>
    </row>
    <row r="91" spans="16:19" x14ac:dyDescent="0.25">
      <c r="Q91" s="75"/>
    </row>
  </sheetData>
  <mergeCells count="19">
    <mergeCell ref="P4:Q4"/>
    <mergeCell ref="B40:C40"/>
    <mergeCell ref="D40:E40"/>
    <mergeCell ref="F40:G40"/>
    <mergeCell ref="H40:I40"/>
    <mergeCell ref="J40:K40"/>
    <mergeCell ref="L40:M40"/>
    <mergeCell ref="N40:O40"/>
    <mergeCell ref="Q40:R40"/>
    <mergeCell ref="A1:Q1"/>
    <mergeCell ref="A2:Q2"/>
    <mergeCell ref="A3:Q3"/>
    <mergeCell ref="B4:C4"/>
    <mergeCell ref="D4:E4"/>
    <mergeCell ref="F4:G4"/>
    <mergeCell ref="H4:I4"/>
    <mergeCell ref="J4:K4"/>
    <mergeCell ref="L4:M4"/>
    <mergeCell ref="N4:O4"/>
  </mergeCells>
  <printOptions horizontalCentered="1"/>
  <pageMargins left="0.2" right="0.2" top="0.2" bottom="0.2" header="0.3" footer="0.3"/>
  <pageSetup scale="57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Chart</vt:lpstr>
      <vt:lpstr>'Summary Chart'!Print_Area</vt:lpstr>
      <vt:lpstr>'Summary Chart'!Print_Titles</vt:lpstr>
    </vt:vector>
  </TitlesOfParts>
  <Company>University of Wisconsin-La Crosse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itsdeploy</dc:creator>
  <cp:lastModifiedBy>itsdeploy</cp:lastModifiedBy>
  <dcterms:created xsi:type="dcterms:W3CDTF">2016-10-17T00:43:28Z</dcterms:created>
  <dcterms:modified xsi:type="dcterms:W3CDTF">2016-10-17T00:43:57Z</dcterms:modified>
</cp:coreProperties>
</file>