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uwlax.sharepoint.com/sites/budget-office/Budget/Budget/2018/Budget Development/"/>
    </mc:Choice>
  </mc:AlternateContent>
  <bookViews>
    <workbookView xWindow="0" yWindow="0" windowWidth="23040" windowHeight="9672"/>
  </bookViews>
  <sheets>
    <sheet name="Undergrad.Grad" sheetId="1" r:id="rId1"/>
    <sheet name="Allied Health.MB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16" i="1" l="1"/>
  <c r="D38" i="1" l="1"/>
  <c r="D29" i="1" l="1"/>
  <c r="D37" i="3" l="1"/>
  <c r="D13" i="3" s="1"/>
  <c r="D27" i="1"/>
  <c r="D19" i="1"/>
  <c r="D34" i="3" l="1"/>
  <c r="D35" i="3"/>
  <c r="D33" i="3"/>
  <c r="D14" i="3"/>
  <c r="E47" i="1" l="1"/>
  <c r="F47" i="1" s="1"/>
  <c r="E46" i="1"/>
  <c r="F46" i="1" s="1"/>
  <c r="E45" i="1"/>
  <c r="F45" i="1" s="1"/>
  <c r="E34" i="3" l="1"/>
  <c r="F34" i="3" s="1"/>
  <c r="D24" i="3"/>
  <c r="E24" i="3" s="1"/>
  <c r="F24" i="3" s="1"/>
  <c r="E15" i="3"/>
  <c r="F15" i="3" s="1"/>
  <c r="D25" i="3"/>
  <c r="D23" i="3"/>
  <c r="D11" i="1" l="1"/>
  <c r="D18" i="1" s="1"/>
  <c r="D10" i="1"/>
  <c r="D17" i="1" s="1"/>
  <c r="E17" i="1" s="1"/>
  <c r="F17" i="1" s="1"/>
  <c r="D8" i="1"/>
  <c r="D15" i="1" s="1"/>
  <c r="E29" i="1"/>
  <c r="F29" i="1" s="1"/>
  <c r="D28" i="1"/>
  <c r="E37" i="3" l="1"/>
  <c r="F37" i="3" s="1"/>
  <c r="E8" i="3"/>
  <c r="F8" i="3" s="1"/>
  <c r="E14" i="3" l="1"/>
  <c r="F14" i="3" s="1"/>
  <c r="E25" i="3"/>
  <c r="F25" i="3" s="1"/>
  <c r="E33" i="3"/>
  <c r="F33" i="3" s="1"/>
  <c r="E28" i="3"/>
  <c r="F28" i="3" s="1"/>
  <c r="E19" i="3"/>
  <c r="F19" i="3" s="1"/>
  <c r="E30" i="3"/>
  <c r="F30" i="3" s="1"/>
  <c r="E20" i="3"/>
  <c r="F20" i="3" s="1"/>
  <c r="E13" i="3"/>
  <c r="F13" i="3" s="1"/>
  <c r="E10" i="3"/>
  <c r="F10" i="3" s="1"/>
  <c r="E9" i="3"/>
  <c r="F9" i="3" s="1"/>
  <c r="E62" i="1"/>
  <c r="F62" i="1" s="1"/>
  <c r="E35" i="3" l="1"/>
  <c r="F35" i="3" s="1"/>
  <c r="E29" i="3"/>
  <c r="F29" i="3" s="1"/>
  <c r="E23" i="3"/>
  <c r="F23" i="3" s="1"/>
  <c r="E18" i="3"/>
  <c r="F18" i="3" s="1"/>
  <c r="E52" i="1" l="1"/>
  <c r="F52" i="1" s="1"/>
  <c r="E53" i="1"/>
  <c r="F53" i="1" s="1"/>
  <c r="E54" i="1"/>
  <c r="F54" i="1" s="1"/>
  <c r="E55" i="1"/>
  <c r="F55" i="1" s="1"/>
  <c r="E15" i="1" l="1"/>
  <c r="F15" i="1" s="1"/>
  <c r="E27" i="1"/>
  <c r="F27" i="1" s="1"/>
  <c r="E58" i="1"/>
  <c r="F58" i="1" s="1"/>
  <c r="E59" i="1"/>
  <c r="F59" i="1" s="1"/>
  <c r="E60" i="1"/>
  <c r="F60" i="1" s="1"/>
  <c r="E61" i="1"/>
  <c r="F61" i="1" s="1"/>
  <c r="E8" i="1"/>
  <c r="F8" i="1" s="1"/>
  <c r="E10" i="1"/>
  <c r="F10" i="1" s="1"/>
  <c r="E22" i="1"/>
  <c r="F22" i="1" s="1"/>
  <c r="E24" i="1"/>
  <c r="F24" i="1" s="1"/>
  <c r="E18" i="1"/>
  <c r="F18" i="1" s="1"/>
  <c r="E19" i="1" l="1"/>
  <c r="F19" i="1" s="1"/>
  <c r="E16" i="1"/>
  <c r="F16" i="1" s="1"/>
  <c r="E28" i="1"/>
  <c r="F28" i="1" s="1"/>
  <c r="E23" i="1"/>
  <c r="F23" i="1" s="1"/>
  <c r="E12" i="1"/>
  <c r="F12" i="1" s="1"/>
  <c r="E11" i="1"/>
  <c r="F11" i="1" s="1"/>
  <c r="E9" i="1"/>
  <c r="F9" i="1" s="1"/>
  <c r="E39" i="1"/>
  <c r="F39" i="1" s="1"/>
  <c r="E40" i="1"/>
  <c r="F40" i="1" s="1"/>
  <c r="E38" i="1"/>
  <c r="F38" i="1" s="1"/>
  <c r="E49" i="1" l="1"/>
  <c r="F49" i="1" s="1"/>
  <c r="E48" i="1"/>
  <c r="F48" i="1" s="1"/>
  <c r="E44" i="1"/>
  <c r="F44" i="1" s="1"/>
  <c r="E41" i="1"/>
  <c r="F41" i="1" s="1"/>
  <c r="E37" i="1"/>
  <c r="F37" i="1" s="1"/>
  <c r="E36" i="1"/>
  <c r="F36" i="1" s="1"/>
  <c r="E33" i="1"/>
  <c r="F33" i="1" s="1"/>
  <c r="E31" i="1"/>
  <c r="F31" i="1" s="1"/>
</calcChain>
</file>

<file path=xl/sharedStrings.xml><?xml version="1.0" encoding="utf-8"?>
<sst xmlns="http://schemas.openxmlformats.org/spreadsheetml/2006/main" count="93" uniqueCount="67">
  <si>
    <t xml:space="preserve">University of Wisconsin-La Crosse </t>
  </si>
  <si>
    <t>Change</t>
  </si>
  <si>
    <t>% Change</t>
  </si>
  <si>
    <t>Residence Hall Room Rates (Annual)</t>
  </si>
  <si>
    <t>Traditional Double</t>
  </si>
  <si>
    <t>Reuter Apartment</t>
  </si>
  <si>
    <t xml:space="preserve">Off-Campus Block Plan </t>
  </si>
  <si>
    <t xml:space="preserve">On-Campus Block Plan </t>
  </si>
  <si>
    <t>Notes:</t>
  </si>
  <si>
    <t>Traditional Double (Overflow D to T)</t>
  </si>
  <si>
    <t>Eagle Double</t>
  </si>
  <si>
    <t xml:space="preserve">Eagle Overflow (D to T) </t>
  </si>
  <si>
    <t>Graduate Non Resident</t>
  </si>
  <si>
    <t>Other Fees</t>
  </si>
  <si>
    <t xml:space="preserve">Graduate Resident </t>
  </si>
  <si>
    <t>Graduate Minnesota Reciprocity</t>
  </si>
  <si>
    <t>Tuition (Based on Full Time Rates per Semester)</t>
  </si>
  <si>
    <t>Undergraduate Midwest Student Exchange</t>
  </si>
  <si>
    <t>Undergraduate Minnesota Reciprocity</t>
  </si>
  <si>
    <t>Undergraduate Return to Wisconsin</t>
  </si>
  <si>
    <t xml:space="preserve">Textbook Rental Fee (Annual) </t>
  </si>
  <si>
    <t>Undergraduate Resident Tuition</t>
  </si>
  <si>
    <t>Undergraduate Non Resident Tuition</t>
  </si>
  <si>
    <t>Total Full Time Rate (Tuition/Differential/Seg Fees)</t>
  </si>
  <si>
    <t>Total Undergraduate Resident</t>
  </si>
  <si>
    <t>Total Undergraduate Non Resident</t>
  </si>
  <si>
    <t>Total Undergraduate Midwest Student Exchange Program</t>
  </si>
  <si>
    <t>Total Undergraduate Return to Wisconsin</t>
  </si>
  <si>
    <t xml:space="preserve">Total Graduate Resident </t>
  </si>
  <si>
    <t xml:space="preserve">Total Graduate Non Resident </t>
  </si>
  <si>
    <r>
      <t>Graduate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Based on Full Time Rate of 9 Credits</t>
    </r>
  </si>
  <si>
    <r>
      <t xml:space="preserve">Undergraduate - </t>
    </r>
    <r>
      <rPr>
        <sz val="8"/>
        <rFont val="Arial"/>
        <family val="2"/>
      </rPr>
      <t>Based on Full Time Rate of 12 credits</t>
    </r>
  </si>
  <si>
    <r>
      <t>D2L Fee</t>
    </r>
    <r>
      <rPr>
        <sz val="8"/>
        <rFont val="Arial"/>
        <family val="2"/>
      </rPr>
      <t xml:space="preserve"> (Per Credit)</t>
    </r>
  </si>
  <si>
    <r>
      <t>Career Services Fee</t>
    </r>
    <r>
      <rPr>
        <sz val="8"/>
        <rFont val="Arial"/>
        <family val="2"/>
      </rPr>
      <t xml:space="preserve"> (Flat Amount)</t>
    </r>
  </si>
  <si>
    <r>
      <t>Placement Test Fee</t>
    </r>
    <r>
      <rPr>
        <sz val="8"/>
        <rFont val="Arial"/>
        <family val="2"/>
      </rPr>
      <t xml:space="preserve"> (Flat Amount - Freshmen/Transfers)</t>
    </r>
  </si>
  <si>
    <t xml:space="preserve">Segregated Fees (Annual) </t>
  </si>
  <si>
    <t>Resident - Annual Permit</t>
  </si>
  <si>
    <t>Resident - Semester Permit</t>
  </si>
  <si>
    <t>Commuter - Annual Permit</t>
  </si>
  <si>
    <t>Commuter - Semester Permit</t>
  </si>
  <si>
    <t>Traditional Single</t>
  </si>
  <si>
    <t>14-Meal + $100 Dining Dollars</t>
  </si>
  <si>
    <t>All Access + $350 Dining Dollars</t>
  </si>
  <si>
    <t>All Access + 50 Blocks</t>
  </si>
  <si>
    <t>Dining Services Meal Plans (Annual)</t>
  </si>
  <si>
    <t>Parking Rates (Annual)</t>
  </si>
  <si>
    <r>
      <t xml:space="preserve">Registration Fee </t>
    </r>
    <r>
      <rPr>
        <sz val="8"/>
        <rFont val="Arial"/>
        <family val="2"/>
      </rPr>
      <t>(Flat Amount)</t>
    </r>
  </si>
  <si>
    <r>
      <t>Business Masters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Based on Full Time Rate of 9 Credits</t>
    </r>
  </si>
  <si>
    <r>
      <t>Doctor of Physical Therapy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Based on Full Time Rate of 9 Credits</t>
    </r>
  </si>
  <si>
    <t xml:space="preserve">Resident </t>
  </si>
  <si>
    <t>Non Resident</t>
  </si>
  <si>
    <t>Minnesota Reciprocity</t>
  </si>
  <si>
    <t xml:space="preserve">Total Resident </t>
  </si>
  <si>
    <t xml:space="preserve">Total Non Resident </t>
  </si>
  <si>
    <t xml:space="preserve">Graduate Non Resident </t>
  </si>
  <si>
    <r>
      <t>Allied Health - OT/PA/PT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Based on Full Time Rate of 9 Credits</t>
    </r>
  </si>
  <si>
    <t>Total Minnesota Reciprocity</t>
  </si>
  <si>
    <t>Total Graduate Minnesota Reciprocity</t>
  </si>
  <si>
    <t>FY16-17 Rate</t>
  </si>
  <si>
    <t>All Access + $50 Dining Dollars + 10 Blocks</t>
  </si>
  <si>
    <r>
      <t>Enrollment Fee</t>
    </r>
    <r>
      <rPr>
        <sz val="8"/>
        <rFont val="Arial"/>
        <family val="2"/>
      </rPr>
      <t xml:space="preserve"> (Flat Amount - Freshmen/Transfers)</t>
    </r>
  </si>
  <si>
    <t>1. Academic Initiatives Differential Tuition has a full time rate of $69.96 for Undergraduate and Graduate Students. This amount is built into the tuition line.</t>
  </si>
  <si>
    <t xml:space="preserve">2. GQA Differential Tuition has a full time rate of $573.24 for Undergraduate Students only. This amount is built into the tuition line. </t>
  </si>
  <si>
    <t>2017-18 Tuition and Fee Summary</t>
  </si>
  <si>
    <t>2017-18 Tuition and Fee Summary for Allied Health and MBA</t>
  </si>
  <si>
    <t>FY17-18 Rate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</si>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</sst>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#,##0.0000_);[Red]\(#,##0.0000\)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38" fontId="3" fillId="0" borderId="0" xfId="1" applyNumberFormat="1" applyFont="1" applyFill="1"/>
    <xf numFmtId="38" fontId="3" fillId="0" borderId="0" xfId="1" applyNumberFormat="1" applyFont="1" applyFill="1" applyBorder="1"/>
    <xf numFmtId="38" fontId="2" fillId="0" borderId="2" xfId="1" applyNumberFormat="1" applyFont="1" applyFill="1" applyBorder="1" applyAlignment="1">
      <alignment horizontal="center" vertical="center" wrapText="1"/>
    </xf>
    <xf numFmtId="38" fontId="2" fillId="0" borderId="2" xfId="1" applyNumberFormat="1" applyFont="1" applyFill="1" applyBorder="1" applyAlignment="1">
      <alignment horizontal="center" vertical="center"/>
    </xf>
    <xf numFmtId="38" fontId="3" fillId="0" borderId="0" xfId="1" applyNumberFormat="1" applyFont="1" applyFill="1" applyBorder="1" applyAlignment="1">
      <alignment vertical="center"/>
    </xf>
    <xf numFmtId="38" fontId="3" fillId="0" borderId="0" xfId="1" applyNumberFormat="1" applyFont="1" applyFill="1" applyAlignment="1">
      <alignment vertical="center"/>
    </xf>
    <xf numFmtId="38" fontId="4" fillId="0" borderId="2" xfId="1" applyNumberFormat="1" applyFont="1" applyFill="1" applyBorder="1" applyAlignment="1" applyProtection="1">
      <alignment horizontal="right"/>
    </xf>
    <xf numFmtId="10" fontId="3" fillId="0" borderId="2" xfId="2" applyNumberFormat="1" applyFont="1" applyFill="1" applyBorder="1" applyAlignment="1">
      <alignment horizontal="right"/>
    </xf>
    <xf numFmtId="10" fontId="6" fillId="0" borderId="2" xfId="2" applyNumberFormat="1" applyFont="1" applyFill="1" applyBorder="1" applyAlignment="1">
      <alignment horizontal="right"/>
    </xf>
    <xf numFmtId="38" fontId="2" fillId="0" borderId="0" xfId="1" applyNumberFormat="1" applyFont="1" applyFill="1" applyBorder="1"/>
    <xf numFmtId="40" fontId="2" fillId="0" borderId="0" xfId="1" applyNumberFormat="1" applyFont="1" applyFill="1"/>
    <xf numFmtId="38" fontId="2" fillId="0" borderId="0" xfId="1" applyNumberFormat="1" applyFont="1" applyFill="1"/>
    <xf numFmtId="40" fontId="3" fillId="0" borderId="2" xfId="1" applyNumberFormat="1" applyFont="1" applyFill="1" applyBorder="1" applyProtection="1"/>
    <xf numFmtId="40" fontId="3" fillId="0" borderId="2" xfId="1" applyNumberFormat="1" applyFont="1" applyFill="1" applyBorder="1"/>
    <xf numFmtId="40" fontId="3" fillId="0" borderId="2" xfId="1" applyNumberFormat="1" applyFont="1" applyFill="1" applyBorder="1" applyProtection="1">
      <protection locked="0"/>
    </xf>
    <xf numFmtId="40" fontId="2" fillId="0" borderId="2" xfId="1" applyNumberFormat="1" applyFont="1" applyFill="1" applyBorder="1" applyProtection="1"/>
    <xf numFmtId="40" fontId="6" fillId="0" borderId="2" xfId="1" applyNumberFormat="1" applyFont="1" applyFill="1" applyBorder="1"/>
    <xf numFmtId="40" fontId="3" fillId="0" borderId="0" xfId="1" applyNumberFormat="1" applyFont="1" applyFill="1" applyBorder="1"/>
    <xf numFmtId="38" fontId="2" fillId="2" borderId="2" xfId="1" applyNumberFormat="1" applyFont="1" applyFill="1" applyBorder="1" applyAlignment="1">
      <alignment horizontal="center" vertical="center" wrapText="1"/>
    </xf>
    <xf numFmtId="40" fontId="3" fillId="2" borderId="2" xfId="1" applyNumberFormat="1" applyFont="1" applyFill="1" applyBorder="1" applyProtection="1"/>
    <xf numFmtId="40" fontId="3" fillId="2" borderId="2" xfId="1" applyNumberFormat="1" applyFont="1" applyFill="1" applyBorder="1" applyProtection="1">
      <protection locked="0"/>
    </xf>
    <xf numFmtId="40" fontId="2" fillId="2" borderId="2" xfId="1" applyNumberFormat="1" applyFont="1" applyFill="1" applyBorder="1" applyProtection="1"/>
    <xf numFmtId="40" fontId="3" fillId="2" borderId="2" xfId="1" applyNumberFormat="1" applyFont="1" applyFill="1" applyBorder="1"/>
    <xf numFmtId="38" fontId="3" fillId="0" borderId="0" xfId="1" applyNumberFormat="1" applyFont="1" applyFill="1" applyAlignment="1">
      <alignment horizontal="center"/>
    </xf>
    <xf numFmtId="38" fontId="2" fillId="0" borderId="3" xfId="1" applyNumberFormat="1" applyFont="1" applyFill="1" applyBorder="1" applyAlignment="1"/>
    <xf numFmtId="38" fontId="2" fillId="0" borderId="4" xfId="1" applyNumberFormat="1" applyFont="1" applyFill="1" applyBorder="1" applyAlignment="1"/>
    <xf numFmtId="40" fontId="3" fillId="0" borderId="0" xfId="1" applyNumberFormat="1" applyFont="1" applyFill="1"/>
    <xf numFmtId="10" fontId="3" fillId="2" borderId="2" xfId="2" applyNumberFormat="1" applyFont="1" applyFill="1" applyBorder="1" applyAlignment="1">
      <alignment horizontal="right"/>
    </xf>
    <xf numFmtId="38" fontId="3" fillId="2" borderId="3" xfId="1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0" fontId="3" fillId="0" borderId="0" xfId="1" applyNumberFormat="1" applyFont="1" applyFill="1" applyBorder="1" applyAlignment="1">
      <alignment vertical="center"/>
    </xf>
    <xf numFmtId="40" fontId="2" fillId="0" borderId="0" xfId="1" applyNumberFormat="1" applyFont="1" applyFill="1" applyBorder="1"/>
    <xf numFmtId="165" fontId="3" fillId="0" borderId="0" xfId="1" applyNumberFormat="1" applyFont="1" applyFill="1"/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10" fillId="0" borderId="5" xfId="1" applyNumberFormat="1" applyFont="1" applyFill="1" applyBorder="1" applyAlignment="1">
      <alignment horizontal="center" wrapText="1"/>
    </xf>
    <xf numFmtId="38" fontId="3" fillId="0" borderId="3" xfId="1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38" fontId="2" fillId="0" borderId="3" xfId="1" applyNumberFormat="1" applyFont="1" applyFill="1" applyBorder="1" applyAlignment="1">
      <alignment horizontal="left"/>
    </xf>
    <xf numFmtId="38" fontId="2" fillId="0" borderId="4" xfId="1" applyNumberFormat="1" applyFont="1" applyFill="1" applyBorder="1" applyAlignment="1">
      <alignment horizontal="left"/>
    </xf>
    <xf numFmtId="38" fontId="3" fillId="0" borderId="3" xfId="1" quotePrefix="1" applyNumberFormat="1" applyFont="1" applyFill="1" applyBorder="1" applyAlignment="1" applyProtection="1">
      <alignment horizontal="left"/>
      <protection locked="0"/>
    </xf>
    <xf numFmtId="38" fontId="3" fillId="0" borderId="3" xfId="1" applyNumberFormat="1" applyFont="1" applyFill="1" applyBorder="1" applyAlignment="1" applyProtection="1">
      <alignment horizontal="left"/>
      <protection locked="0"/>
    </xf>
    <xf numFmtId="38" fontId="3" fillId="0" borderId="1" xfId="1" applyNumberFormat="1" applyFont="1" applyFill="1" applyBorder="1" applyAlignment="1">
      <alignment horizontal="left"/>
    </xf>
    <xf numFmtId="38" fontId="7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38" fontId="2" fillId="0" borderId="3" xfId="1" applyNumberFormat="1" applyFont="1" applyFill="1" applyBorder="1" applyAlignment="1" applyProtection="1">
      <alignment horizontal="left"/>
      <protection locked="0"/>
    </xf>
    <xf numFmtId="38" fontId="2" fillId="0" borderId="4" xfId="1" applyNumberFormat="1" applyFont="1" applyFill="1" applyBorder="1" applyAlignment="1" applyProtection="1">
      <alignment horizontal="left"/>
      <protection locked="0"/>
    </xf>
    <xf numFmtId="38" fontId="3" fillId="0" borderId="3" xfId="1" applyNumberFormat="1" applyFont="1" applyFill="1" applyBorder="1" applyAlignment="1">
      <alignment horizontal="center"/>
    </xf>
    <xf numFmtId="38" fontId="3" fillId="0" borderId="4" xfId="1" applyNumberFormat="1" applyFont="1" applyFill="1" applyBorder="1" applyAlignment="1">
      <alignment horizontal="center"/>
    </xf>
    <xf numFmtId="38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38" fontId="9" fillId="0" borderId="3" xfId="1" applyNumberFormat="1" applyFont="1" applyFill="1" applyBorder="1" applyAlignment="1">
      <alignment horizontal="center"/>
    </xf>
    <xf numFmtId="38" fontId="9" fillId="0" borderId="4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38" fontId="3" fillId="2" borderId="3" xfId="1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10" fillId="0" borderId="5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 2" xfId="1"/>
    <cellStyle name="Percent 2" xfId="2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99058</xdr:rowOff>
    </xdr:from>
    <xdr:to>
      <xdr:col>1</xdr:col>
      <xdr:colOff>1272540</xdr:colOff>
      <xdr:row>1</xdr:row>
      <xdr:rowOff>205740</xdr:rowOff>
    </xdr:to>
    <xdr:pic>
      <xdr:nvPicPr>
        <xdr:cNvPr id="3" name="Picture 2" descr="http://uwlax.edu/universityrelations/UW-LBranding/Images/Download%20Logos/uw-lwordmark_cmyk3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1" y="99058"/>
          <a:ext cx="1287779" cy="32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167638</xdr:rowOff>
    </xdr:from>
    <xdr:to>
      <xdr:col>1</xdr:col>
      <xdr:colOff>1120139</xdr:colOff>
      <xdr:row>2</xdr:row>
      <xdr:rowOff>45720</xdr:rowOff>
    </xdr:to>
    <xdr:pic>
      <xdr:nvPicPr>
        <xdr:cNvPr id="2" name="Picture 1" descr="http://uwlax.edu/universityrelations/UW-LBranding/Images/Download%20Logos/uw-lwordmark_cmyk3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7638"/>
          <a:ext cx="1165859" cy="320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Normal="100" workbookViewId="0">
      <selection activeCell="A10" sqref="A10:B10"/>
    </sheetView>
  </sheetViews>
  <sheetFormatPr defaultColWidth="14.88671875" defaultRowHeight="13.2" x14ac:dyDescent="0.25"/>
  <cols>
    <col min="1" max="1" width="1.77734375" style="24" customWidth="1"/>
    <col min="2" max="2" width="55.77734375" style="1" customWidth="1"/>
    <col min="3" max="5" width="10.44140625" style="1" customWidth="1"/>
    <col min="6" max="6" width="10.44140625" style="2" customWidth="1"/>
    <col min="7" max="7" width="8.88671875" style="27" customWidth="1"/>
    <col min="8" max="8" width="9.21875" style="2" bestFit="1" customWidth="1"/>
    <col min="9" max="9" width="11.5546875" style="1" customWidth="1"/>
    <col min="10" max="251" width="8.88671875" style="1" customWidth="1"/>
    <col min="252" max="252" width="31" style="1" customWidth="1"/>
    <col min="253" max="16384" width="14.88671875" style="1"/>
  </cols>
  <sheetData>
    <row r="1" spans="1:9" ht="17.399999999999999" customHeight="1" x14ac:dyDescent="0.25">
      <c r="A1" s="50" t="s">
        <v>0</v>
      </c>
      <c r="B1" s="50"/>
      <c r="C1" s="50"/>
      <c r="D1" s="50"/>
      <c r="E1" s="50"/>
      <c r="F1" s="50"/>
    </row>
    <row r="2" spans="1:9" ht="17.399999999999999" customHeight="1" x14ac:dyDescent="0.25">
      <c r="A2" s="50" t="s">
        <v>63</v>
      </c>
      <c r="B2" s="50"/>
      <c r="C2" s="50"/>
      <c r="D2" s="50"/>
      <c r="E2" s="50"/>
      <c r="F2" s="50"/>
    </row>
    <row r="3" spans="1:9" ht="17.399999999999999" customHeight="1" x14ac:dyDescent="0.25">
      <c r="A3" s="51">
        <v>42926</v>
      </c>
      <c r="B3" s="51"/>
      <c r="C3" s="51"/>
      <c r="D3" s="51"/>
      <c r="E3" s="51"/>
      <c r="F3" s="51"/>
    </row>
    <row r="4" spans="1:9" ht="17.399999999999999" customHeight="1" x14ac:dyDescent="0.25">
      <c r="A4" s="35"/>
      <c r="B4" s="36" t="s">
        <v>66</v>
      </c>
      <c r="C4" s="36"/>
      <c r="D4" s="36"/>
      <c r="E4" s="36"/>
      <c r="F4" s="36"/>
    </row>
    <row r="5" spans="1:9" s="6" customFormat="1" ht="25.8" customHeight="1" x14ac:dyDescent="0.3">
      <c r="A5" s="37"/>
      <c r="B5" s="38"/>
      <c r="C5" s="3" t="s">
        <v>58</v>
      </c>
      <c r="D5" s="19" t="s">
        <v>65</v>
      </c>
      <c r="E5" s="4" t="s">
        <v>1</v>
      </c>
      <c r="F5" s="4" t="s">
        <v>2</v>
      </c>
      <c r="G5" s="31"/>
      <c r="H5" s="5"/>
    </row>
    <row r="6" spans="1:9" ht="15" customHeight="1" x14ac:dyDescent="0.25">
      <c r="A6" s="25" t="s">
        <v>16</v>
      </c>
      <c r="B6" s="26"/>
      <c r="C6" s="13"/>
      <c r="D6" s="20"/>
      <c r="E6" s="13"/>
      <c r="F6" s="7"/>
      <c r="G6" s="18"/>
    </row>
    <row r="7" spans="1:9" ht="15" customHeight="1" x14ac:dyDescent="0.25">
      <c r="A7" s="39" t="s">
        <v>31</v>
      </c>
      <c r="B7" s="40"/>
      <c r="C7" s="13"/>
      <c r="D7" s="20"/>
      <c r="E7" s="13"/>
      <c r="F7" s="7"/>
      <c r="G7" s="18"/>
    </row>
    <row r="8" spans="1:9" ht="15" customHeight="1" x14ac:dyDescent="0.3">
      <c r="A8" s="37" t="s">
        <v>21</v>
      </c>
      <c r="B8" s="38"/>
      <c r="C8" s="13">
        <v>3792.3599999999997</v>
      </c>
      <c r="D8" s="20">
        <f>3149.16+69.96+573.24</f>
        <v>3792.3599999999997</v>
      </c>
      <c r="E8" s="14">
        <f t="shared" ref="E8:E24" si="0">D8-C8</f>
        <v>0</v>
      </c>
      <c r="F8" s="8">
        <f t="shared" ref="F8:F24" si="1">E8/C8</f>
        <v>0</v>
      </c>
      <c r="G8" s="18"/>
      <c r="H8" s="18"/>
      <c r="I8" s="27"/>
    </row>
    <row r="9" spans="1:9" ht="15" customHeight="1" x14ac:dyDescent="0.3">
      <c r="A9" s="37" t="s">
        <v>22</v>
      </c>
      <c r="B9" s="38"/>
      <c r="C9" s="13">
        <v>8053.2</v>
      </c>
      <c r="D9" s="20">
        <v>8127.24</v>
      </c>
      <c r="E9" s="14">
        <f t="shared" si="0"/>
        <v>74.039999999999964</v>
      </c>
      <c r="F9" s="8">
        <f t="shared" si="1"/>
        <v>9.1938608255103527E-3</v>
      </c>
      <c r="G9" s="18"/>
      <c r="H9" s="18"/>
    </row>
    <row r="10" spans="1:9" ht="15" customHeight="1" x14ac:dyDescent="0.3">
      <c r="A10" s="37" t="s">
        <v>18</v>
      </c>
      <c r="B10" s="38"/>
      <c r="C10" s="13">
        <v>3792.3599999999997</v>
      </c>
      <c r="D10" s="20">
        <f>3149.16+69.96+573.24</f>
        <v>3792.3599999999997</v>
      </c>
      <c r="E10" s="14">
        <f t="shared" si="0"/>
        <v>0</v>
      </c>
      <c r="F10" s="8">
        <f t="shared" si="1"/>
        <v>0</v>
      </c>
      <c r="G10" s="18"/>
      <c r="H10" s="18"/>
    </row>
    <row r="11" spans="1:9" ht="15" customHeight="1" x14ac:dyDescent="0.3">
      <c r="A11" s="37" t="s">
        <v>17</v>
      </c>
      <c r="B11" s="38"/>
      <c r="C11" s="13">
        <v>5367</v>
      </c>
      <c r="D11" s="20">
        <f>5367</f>
        <v>5367</v>
      </c>
      <c r="E11" s="14">
        <f t="shared" si="0"/>
        <v>0</v>
      </c>
      <c r="F11" s="8">
        <f t="shared" si="1"/>
        <v>0</v>
      </c>
      <c r="G11" s="18"/>
      <c r="H11" s="18"/>
      <c r="I11" s="27"/>
    </row>
    <row r="12" spans="1:9" ht="15" customHeight="1" x14ac:dyDescent="0.3">
      <c r="A12" s="37" t="s">
        <v>19</v>
      </c>
      <c r="B12" s="38"/>
      <c r="C12" s="13">
        <v>6200.76</v>
      </c>
      <c r="D12" s="20">
        <v>6256.2</v>
      </c>
      <c r="E12" s="14">
        <f t="shared" si="0"/>
        <v>55.4399999999996</v>
      </c>
      <c r="F12" s="8">
        <f t="shared" si="1"/>
        <v>8.9408395099954841E-3</v>
      </c>
      <c r="G12" s="18"/>
      <c r="H12" s="18"/>
      <c r="I12" s="33"/>
    </row>
    <row r="13" spans="1:9" ht="8.4" customHeight="1" x14ac:dyDescent="0.3">
      <c r="A13" s="37"/>
      <c r="B13" s="38"/>
      <c r="C13" s="13"/>
      <c r="D13" s="20"/>
      <c r="E13" s="14"/>
      <c r="F13" s="8"/>
      <c r="G13" s="18"/>
    </row>
    <row r="14" spans="1:9" ht="15" customHeight="1" x14ac:dyDescent="0.25">
      <c r="A14" s="39" t="s">
        <v>23</v>
      </c>
      <c r="B14" s="40"/>
      <c r="C14" s="13"/>
      <c r="D14" s="20"/>
      <c r="E14" s="14"/>
      <c r="F14" s="8"/>
      <c r="G14" s="18"/>
    </row>
    <row r="15" spans="1:9" ht="15" customHeight="1" x14ac:dyDescent="0.3">
      <c r="A15" s="37" t="s">
        <v>24</v>
      </c>
      <c r="B15" s="38"/>
      <c r="C15" s="13">
        <v>4545.2150000000001</v>
      </c>
      <c r="D15" s="20">
        <f>D8+(D31+D33)/2</f>
        <v>4548.0049999999992</v>
      </c>
      <c r="E15" s="14">
        <f t="shared" ref="E15:E19" si="2">D15-C15</f>
        <v>2.7899999999990541</v>
      </c>
      <c r="F15" s="8">
        <f t="shared" ref="F15:F19" si="3">E15/C15</f>
        <v>6.138323489645823E-4</v>
      </c>
      <c r="G15" s="18"/>
      <c r="H15" s="18"/>
    </row>
    <row r="16" spans="1:9" ht="15" customHeight="1" x14ac:dyDescent="0.3">
      <c r="A16" s="37" t="s">
        <v>25</v>
      </c>
      <c r="B16" s="38"/>
      <c r="C16" s="13">
        <v>8806.0550000000003</v>
      </c>
      <c r="D16" s="20">
        <f>D9+(D31+D33)/2</f>
        <v>8882.8850000000002</v>
      </c>
      <c r="E16" s="14">
        <f t="shared" si="2"/>
        <v>76.829999999999927</v>
      </c>
      <c r="F16" s="8">
        <f t="shared" si="3"/>
        <v>8.7246786444100024E-3</v>
      </c>
      <c r="G16" s="18"/>
      <c r="H16" s="18"/>
    </row>
    <row r="17" spans="1:9" ht="15" customHeight="1" x14ac:dyDescent="0.3">
      <c r="A17" s="37" t="s">
        <v>56</v>
      </c>
      <c r="B17" s="38"/>
      <c r="C17" s="13">
        <v>4545.2150000000001</v>
      </c>
      <c r="D17" s="20">
        <f>D10+(D31+D33)/2</f>
        <v>4548.0049999999992</v>
      </c>
      <c r="E17" s="14">
        <f t="shared" ref="E17" si="4">D17-C17</f>
        <v>2.7899999999990541</v>
      </c>
      <c r="F17" s="8">
        <f t="shared" ref="F17" si="5">E17/C17</f>
        <v>6.138323489645823E-4</v>
      </c>
      <c r="G17" s="18"/>
      <c r="H17" s="18"/>
    </row>
    <row r="18" spans="1:9" ht="15" customHeight="1" x14ac:dyDescent="0.3">
      <c r="A18" s="37" t="s">
        <v>26</v>
      </c>
      <c r="B18" s="38"/>
      <c r="C18" s="13">
        <v>6119.8549999999996</v>
      </c>
      <c r="D18" s="20">
        <f>D11+(D31+D33)/2</f>
        <v>6122.6450000000004</v>
      </c>
      <c r="E18" s="14">
        <f t="shared" si="2"/>
        <v>2.7900000000008731</v>
      </c>
      <c r="F18" s="8">
        <f t="shared" si="3"/>
        <v>4.5589315433141361E-4</v>
      </c>
      <c r="G18" s="18"/>
      <c r="H18" s="18"/>
    </row>
    <row r="19" spans="1:9" ht="15" customHeight="1" x14ac:dyDescent="0.3">
      <c r="A19" s="37" t="s">
        <v>27</v>
      </c>
      <c r="B19" s="38"/>
      <c r="C19" s="13">
        <v>6953.6149999999998</v>
      </c>
      <c r="D19" s="20">
        <f>D12+(D31+D33)/2</f>
        <v>7011.8449999999993</v>
      </c>
      <c r="E19" s="14">
        <f t="shared" si="2"/>
        <v>58.229999999999563</v>
      </c>
      <c r="F19" s="8">
        <f t="shared" si="3"/>
        <v>8.3740615492804201E-3</v>
      </c>
      <c r="G19" s="18"/>
      <c r="H19" s="18"/>
    </row>
    <row r="20" spans="1:9" ht="7.8" customHeight="1" x14ac:dyDescent="0.3">
      <c r="A20" s="37"/>
      <c r="B20" s="38"/>
      <c r="C20" s="13"/>
      <c r="D20" s="20"/>
      <c r="E20" s="14"/>
      <c r="F20" s="8"/>
      <c r="G20" s="18"/>
    </row>
    <row r="21" spans="1:9" ht="15" customHeight="1" x14ac:dyDescent="0.25">
      <c r="A21" s="39" t="s">
        <v>30</v>
      </c>
      <c r="B21" s="40"/>
      <c r="C21" s="13"/>
      <c r="D21" s="20"/>
      <c r="E21" s="14"/>
      <c r="F21" s="8"/>
      <c r="G21" s="18"/>
    </row>
    <row r="22" spans="1:9" ht="15" customHeight="1" x14ac:dyDescent="0.3">
      <c r="A22" s="37" t="s">
        <v>14</v>
      </c>
      <c r="B22" s="38"/>
      <c r="C22" s="13">
        <v>4241.6099999999997</v>
      </c>
      <c r="D22" s="20">
        <v>4283.37</v>
      </c>
      <c r="E22" s="14">
        <f t="shared" si="0"/>
        <v>41.760000000000218</v>
      </c>
      <c r="F22" s="8">
        <f t="shared" si="1"/>
        <v>9.845318169280113E-3</v>
      </c>
      <c r="G22" s="18"/>
      <c r="H22" s="18"/>
      <c r="I22" s="27"/>
    </row>
    <row r="23" spans="1:9" ht="15" customHeight="1" x14ac:dyDescent="0.3">
      <c r="A23" s="37" t="s">
        <v>12</v>
      </c>
      <c r="B23" s="38"/>
      <c r="C23" s="13">
        <v>9227.07</v>
      </c>
      <c r="D23" s="20">
        <v>9318.6</v>
      </c>
      <c r="E23" s="14">
        <f t="shared" si="0"/>
        <v>91.530000000000655</v>
      </c>
      <c r="F23" s="8">
        <f t="shared" si="1"/>
        <v>9.9197253299260386E-3</v>
      </c>
      <c r="G23" s="18"/>
      <c r="H23" s="18"/>
    </row>
    <row r="24" spans="1:9" ht="15" customHeight="1" x14ac:dyDescent="0.3">
      <c r="A24" s="37" t="s">
        <v>15</v>
      </c>
      <c r="B24" s="38"/>
      <c r="C24" s="13">
        <v>4469.3999999999996</v>
      </c>
      <c r="D24" s="20">
        <v>4641.3</v>
      </c>
      <c r="E24" s="14">
        <f t="shared" si="0"/>
        <v>171.90000000000055</v>
      </c>
      <c r="F24" s="8">
        <f t="shared" si="1"/>
        <v>3.8461538461538589E-2</v>
      </c>
      <c r="G24" s="18"/>
      <c r="H24" s="18"/>
    </row>
    <row r="25" spans="1:9" ht="8.4" customHeight="1" x14ac:dyDescent="0.3">
      <c r="A25" s="37"/>
      <c r="B25" s="38"/>
      <c r="C25" s="13"/>
      <c r="D25" s="20"/>
      <c r="E25" s="14"/>
      <c r="F25" s="8"/>
      <c r="G25" s="18"/>
    </row>
    <row r="26" spans="1:9" ht="15" customHeight="1" x14ac:dyDescent="0.25">
      <c r="A26" s="39" t="s">
        <v>23</v>
      </c>
      <c r="B26" s="40"/>
      <c r="C26" s="13"/>
      <c r="D26" s="20"/>
      <c r="E26" s="14"/>
      <c r="F26" s="8"/>
      <c r="G26" s="18"/>
    </row>
    <row r="27" spans="1:9" ht="15" customHeight="1" x14ac:dyDescent="0.3">
      <c r="A27" s="37" t="s">
        <v>28</v>
      </c>
      <c r="B27" s="38"/>
      <c r="C27" s="13">
        <v>4907.5049999999992</v>
      </c>
      <c r="D27" s="20">
        <f>D22+(D31/2)</f>
        <v>4952.0550000000003</v>
      </c>
      <c r="E27" s="14">
        <f t="shared" ref="E27:E28" si="6">D27-C27</f>
        <v>44.550000000001091</v>
      </c>
      <c r="F27" s="8">
        <f t="shared" ref="F27:F28" si="7">E27/C27</f>
        <v>9.0779326765843531E-3</v>
      </c>
      <c r="G27" s="18"/>
    </row>
    <row r="28" spans="1:9" ht="15" customHeight="1" x14ac:dyDescent="0.3">
      <c r="A28" s="37" t="s">
        <v>29</v>
      </c>
      <c r="B28" s="38"/>
      <c r="C28" s="13">
        <v>9892.9650000000001</v>
      </c>
      <c r="D28" s="20">
        <f>D23+(D31/2)</f>
        <v>9987.2849999999999</v>
      </c>
      <c r="E28" s="14">
        <f t="shared" si="6"/>
        <v>94.319999999999709</v>
      </c>
      <c r="F28" s="8">
        <f t="shared" si="7"/>
        <v>9.5340476793357408E-3</v>
      </c>
      <c r="G28" s="18"/>
    </row>
    <row r="29" spans="1:9" ht="15" customHeight="1" x14ac:dyDescent="0.3">
      <c r="A29" s="37" t="s">
        <v>57</v>
      </c>
      <c r="B29" s="38"/>
      <c r="C29" s="13">
        <v>5135.2950000000001</v>
      </c>
      <c r="D29" s="20">
        <f>D24+(D31/2)</f>
        <v>5309.9850000000006</v>
      </c>
      <c r="E29" s="14">
        <f t="shared" ref="E29" si="8">D29-C29</f>
        <v>174.69000000000051</v>
      </c>
      <c r="F29" s="8">
        <f t="shared" ref="F29" si="9">E29/C29</f>
        <v>3.4017519928261276E-2</v>
      </c>
      <c r="G29" s="18"/>
    </row>
    <row r="30" spans="1:9" ht="8.4" customHeight="1" x14ac:dyDescent="0.3">
      <c r="A30" s="37"/>
      <c r="B30" s="38"/>
      <c r="C30" s="13"/>
      <c r="D30" s="20"/>
      <c r="E30" s="14"/>
      <c r="F30" s="8"/>
      <c r="G30" s="18"/>
    </row>
    <row r="31" spans="1:9" s="12" customFormat="1" ht="15" customHeight="1" x14ac:dyDescent="0.25">
      <c r="A31" s="39" t="s">
        <v>35</v>
      </c>
      <c r="B31" s="40"/>
      <c r="C31" s="13">
        <v>1331.79</v>
      </c>
      <c r="D31" s="20">
        <v>1337.37</v>
      </c>
      <c r="E31" s="14">
        <f t="shared" ref="E31:E49" si="10">D31-C31</f>
        <v>5.5799999999999272</v>
      </c>
      <c r="F31" s="8">
        <f t="shared" ref="F31:F49" si="11">E31/C31</f>
        <v>4.1898497510868288E-3</v>
      </c>
      <c r="G31" s="32"/>
      <c r="H31" s="10"/>
      <c r="I31" s="11"/>
    </row>
    <row r="32" spans="1:9" ht="8.4" customHeight="1" x14ac:dyDescent="0.3">
      <c r="A32" s="37"/>
      <c r="B32" s="38"/>
      <c r="C32" s="13"/>
      <c r="D32" s="20"/>
      <c r="E32" s="14"/>
      <c r="F32" s="8"/>
      <c r="G32" s="18"/>
    </row>
    <row r="33" spans="1:7" ht="15" customHeight="1" x14ac:dyDescent="0.25">
      <c r="A33" s="39" t="s">
        <v>20</v>
      </c>
      <c r="B33" s="40"/>
      <c r="C33" s="15">
        <v>173.92</v>
      </c>
      <c r="D33" s="21">
        <v>173.92</v>
      </c>
      <c r="E33" s="14">
        <f t="shared" si="10"/>
        <v>0</v>
      </c>
      <c r="F33" s="8">
        <f t="shared" si="11"/>
        <v>0</v>
      </c>
      <c r="G33" s="18"/>
    </row>
    <row r="34" spans="1:7" ht="8.4" customHeight="1" x14ac:dyDescent="0.3">
      <c r="A34" s="37"/>
      <c r="B34" s="38"/>
      <c r="C34" s="16"/>
      <c r="D34" s="22"/>
      <c r="E34" s="14"/>
      <c r="F34" s="8"/>
      <c r="G34" s="18"/>
    </row>
    <row r="35" spans="1:7" ht="15" customHeight="1" x14ac:dyDescent="0.25">
      <c r="A35" s="39" t="s">
        <v>3</v>
      </c>
      <c r="B35" s="40"/>
      <c r="C35" s="14"/>
      <c r="D35" s="23"/>
      <c r="E35" s="14"/>
      <c r="F35" s="8"/>
      <c r="G35" s="18"/>
    </row>
    <row r="36" spans="1:7" ht="15" customHeight="1" x14ac:dyDescent="0.3">
      <c r="A36" s="37" t="s">
        <v>40</v>
      </c>
      <c r="B36" s="38"/>
      <c r="C36" s="15">
        <v>4635</v>
      </c>
      <c r="D36" s="21">
        <v>4820</v>
      </c>
      <c r="E36" s="14">
        <f t="shared" si="10"/>
        <v>185</v>
      </c>
      <c r="F36" s="8">
        <f t="shared" si="11"/>
        <v>3.9913700107874865E-2</v>
      </c>
      <c r="G36" s="18"/>
    </row>
    <row r="37" spans="1:7" ht="15" customHeight="1" x14ac:dyDescent="0.3">
      <c r="A37" s="37" t="s">
        <v>4</v>
      </c>
      <c r="B37" s="38"/>
      <c r="C37" s="15">
        <v>3605</v>
      </c>
      <c r="D37" s="21">
        <v>3750</v>
      </c>
      <c r="E37" s="14">
        <f t="shared" si="10"/>
        <v>145</v>
      </c>
      <c r="F37" s="8">
        <f t="shared" si="11"/>
        <v>4.0221914008321778E-2</v>
      </c>
      <c r="G37" s="18"/>
    </row>
    <row r="38" spans="1:7" ht="15" customHeight="1" x14ac:dyDescent="0.3">
      <c r="A38" s="37" t="s">
        <v>9</v>
      </c>
      <c r="B38" s="38"/>
      <c r="C38" s="15">
        <v>2805</v>
      </c>
      <c r="D38" s="21">
        <f>D37-800</f>
        <v>2950</v>
      </c>
      <c r="E38" s="14">
        <f t="shared" ref="E38:E40" si="12">D38-C38</f>
        <v>145</v>
      </c>
      <c r="F38" s="8">
        <f t="shared" ref="F38:F40" si="13">E38/C38</f>
        <v>5.1693404634581108E-2</v>
      </c>
      <c r="G38" s="18"/>
    </row>
    <row r="39" spans="1:7" ht="15" customHeight="1" x14ac:dyDescent="0.3">
      <c r="A39" s="37" t="s">
        <v>10</v>
      </c>
      <c r="B39" s="38"/>
      <c r="C39" s="15">
        <v>4635</v>
      </c>
      <c r="D39" s="21">
        <v>4820</v>
      </c>
      <c r="E39" s="14">
        <f t="shared" si="12"/>
        <v>185</v>
      </c>
      <c r="F39" s="8">
        <f t="shared" si="13"/>
        <v>3.9913700107874865E-2</v>
      </c>
      <c r="G39" s="18"/>
    </row>
    <row r="40" spans="1:7" ht="15" customHeight="1" x14ac:dyDescent="0.3">
      <c r="A40" s="37" t="s">
        <v>11</v>
      </c>
      <c r="B40" s="38"/>
      <c r="C40" s="15">
        <v>4035</v>
      </c>
      <c r="D40" s="21">
        <v>4420</v>
      </c>
      <c r="E40" s="14">
        <f t="shared" si="12"/>
        <v>385</v>
      </c>
      <c r="F40" s="8">
        <f t="shared" si="13"/>
        <v>9.541511771995044E-2</v>
      </c>
      <c r="G40" s="18"/>
    </row>
    <row r="41" spans="1:7" ht="15" customHeight="1" x14ac:dyDescent="0.3">
      <c r="A41" s="37" t="s">
        <v>5</v>
      </c>
      <c r="B41" s="38"/>
      <c r="C41" s="15">
        <v>5511</v>
      </c>
      <c r="D41" s="21">
        <v>5732</v>
      </c>
      <c r="E41" s="14">
        <f t="shared" si="10"/>
        <v>221</v>
      </c>
      <c r="F41" s="8">
        <f t="shared" si="11"/>
        <v>4.0101614951914354E-2</v>
      </c>
      <c r="G41" s="18"/>
    </row>
    <row r="42" spans="1:7" ht="8.4" customHeight="1" x14ac:dyDescent="0.25">
      <c r="A42" s="52"/>
      <c r="B42" s="53"/>
      <c r="C42" s="15"/>
      <c r="D42" s="21"/>
      <c r="E42" s="14"/>
      <c r="F42" s="8"/>
      <c r="G42" s="18"/>
    </row>
    <row r="43" spans="1:7" ht="15" customHeight="1" x14ac:dyDescent="0.25">
      <c r="A43" s="39" t="s">
        <v>44</v>
      </c>
      <c r="B43" s="40"/>
      <c r="C43" s="13"/>
      <c r="D43" s="20"/>
      <c r="E43" s="14"/>
      <c r="F43" s="8"/>
      <c r="G43" s="18"/>
    </row>
    <row r="44" spans="1:7" ht="15" customHeight="1" x14ac:dyDescent="0.3">
      <c r="A44" s="42" t="s">
        <v>41</v>
      </c>
      <c r="B44" s="38"/>
      <c r="C44" s="15">
        <v>2390</v>
      </c>
      <c r="D44" s="21">
        <v>2426</v>
      </c>
      <c r="E44" s="14">
        <f t="shared" si="10"/>
        <v>36</v>
      </c>
      <c r="F44" s="8">
        <f t="shared" si="11"/>
        <v>1.506276150627615E-2</v>
      </c>
      <c r="G44" s="18"/>
    </row>
    <row r="45" spans="1:7" ht="15" customHeight="1" x14ac:dyDescent="0.3">
      <c r="A45" s="42" t="s">
        <v>59</v>
      </c>
      <c r="B45" s="38"/>
      <c r="C45" s="15">
        <v>2420</v>
      </c>
      <c r="D45" s="21">
        <v>2456</v>
      </c>
      <c r="E45" s="14">
        <f t="shared" ref="E45:E47" si="14">D45-C45</f>
        <v>36</v>
      </c>
      <c r="F45" s="8">
        <f t="shared" ref="F45:F47" si="15">E45/C45</f>
        <v>1.487603305785124E-2</v>
      </c>
      <c r="G45" s="18"/>
    </row>
    <row r="46" spans="1:7" ht="15" customHeight="1" x14ac:dyDescent="0.3">
      <c r="A46" s="42" t="s">
        <v>42</v>
      </c>
      <c r="B46" s="38"/>
      <c r="C46" s="15">
        <v>2930</v>
      </c>
      <c r="D46" s="21">
        <v>2974</v>
      </c>
      <c r="E46" s="14">
        <f t="shared" si="14"/>
        <v>44</v>
      </c>
      <c r="F46" s="8">
        <f t="shared" si="15"/>
        <v>1.5017064846416382E-2</v>
      </c>
      <c r="G46" s="18"/>
    </row>
    <row r="47" spans="1:7" ht="15" customHeight="1" x14ac:dyDescent="0.3">
      <c r="A47" s="42" t="s">
        <v>43</v>
      </c>
      <c r="B47" s="38"/>
      <c r="C47" s="15">
        <v>2740</v>
      </c>
      <c r="D47" s="21">
        <v>2782</v>
      </c>
      <c r="E47" s="14">
        <f t="shared" si="14"/>
        <v>42</v>
      </c>
      <c r="F47" s="8">
        <f t="shared" si="15"/>
        <v>1.5328467153284672E-2</v>
      </c>
      <c r="G47" s="18"/>
    </row>
    <row r="48" spans="1:7" ht="15" customHeight="1" x14ac:dyDescent="0.3">
      <c r="A48" s="41" t="s">
        <v>6</v>
      </c>
      <c r="B48" s="38"/>
      <c r="C48" s="15">
        <v>816</v>
      </c>
      <c r="D48" s="21">
        <v>828</v>
      </c>
      <c r="E48" s="14">
        <f t="shared" si="10"/>
        <v>12</v>
      </c>
      <c r="F48" s="8">
        <f t="shared" si="11"/>
        <v>1.4705882352941176E-2</v>
      </c>
      <c r="G48" s="18"/>
    </row>
    <row r="49" spans="1:7" ht="15" customHeight="1" x14ac:dyDescent="0.3">
      <c r="A49" s="42" t="s">
        <v>7</v>
      </c>
      <c r="B49" s="38"/>
      <c r="C49" s="15">
        <v>816</v>
      </c>
      <c r="D49" s="21">
        <v>828</v>
      </c>
      <c r="E49" s="14">
        <f t="shared" si="10"/>
        <v>12</v>
      </c>
      <c r="F49" s="8">
        <f t="shared" si="11"/>
        <v>1.4705882352941176E-2</v>
      </c>
      <c r="G49" s="18"/>
    </row>
    <row r="50" spans="1:7" ht="8.4" customHeight="1" x14ac:dyDescent="0.3">
      <c r="A50" s="37"/>
      <c r="B50" s="38"/>
      <c r="C50" s="15"/>
      <c r="D50" s="21"/>
      <c r="E50" s="17"/>
      <c r="F50" s="9"/>
      <c r="G50" s="18"/>
    </row>
    <row r="51" spans="1:7" ht="15" customHeight="1" x14ac:dyDescent="0.25">
      <c r="A51" s="46" t="s">
        <v>45</v>
      </c>
      <c r="B51" s="47"/>
      <c r="C51" s="15"/>
      <c r="D51" s="21"/>
      <c r="E51" s="17"/>
      <c r="F51" s="9"/>
      <c r="G51" s="18"/>
    </row>
    <row r="52" spans="1:7" ht="15" customHeight="1" x14ac:dyDescent="0.3">
      <c r="A52" s="42" t="s">
        <v>36</v>
      </c>
      <c r="B52" s="38"/>
      <c r="C52" s="15">
        <v>244</v>
      </c>
      <c r="D52" s="21">
        <v>240</v>
      </c>
      <c r="E52" s="14">
        <f t="shared" ref="E52:E55" si="16">D52-C52</f>
        <v>-4</v>
      </c>
      <c r="F52" s="8">
        <f t="shared" ref="F52:F55" si="17">E52/C52</f>
        <v>-1.6393442622950821E-2</v>
      </c>
      <c r="G52" s="18"/>
    </row>
    <row r="53" spans="1:7" ht="15" customHeight="1" x14ac:dyDescent="0.3">
      <c r="A53" s="42" t="s">
        <v>37</v>
      </c>
      <c r="B53" s="38"/>
      <c r="C53" s="15">
        <v>168</v>
      </c>
      <c r="D53" s="21">
        <v>166</v>
      </c>
      <c r="E53" s="14">
        <f t="shared" si="16"/>
        <v>-2</v>
      </c>
      <c r="F53" s="8">
        <f t="shared" si="17"/>
        <v>-1.1904761904761904E-2</v>
      </c>
      <c r="G53" s="18"/>
    </row>
    <row r="54" spans="1:7" ht="15" customHeight="1" x14ac:dyDescent="0.3">
      <c r="A54" s="42" t="s">
        <v>38</v>
      </c>
      <c r="B54" s="38"/>
      <c r="C54" s="15">
        <v>194</v>
      </c>
      <c r="D54" s="21">
        <v>190</v>
      </c>
      <c r="E54" s="14">
        <f t="shared" si="16"/>
        <v>-4</v>
      </c>
      <c r="F54" s="8">
        <f t="shared" si="17"/>
        <v>-2.0618556701030927E-2</v>
      </c>
      <c r="G54" s="18"/>
    </row>
    <row r="55" spans="1:7" ht="15" customHeight="1" x14ac:dyDescent="0.3">
      <c r="A55" s="42" t="s">
        <v>39</v>
      </c>
      <c r="B55" s="38"/>
      <c r="C55" s="15">
        <v>137</v>
      </c>
      <c r="D55" s="21">
        <v>135</v>
      </c>
      <c r="E55" s="14">
        <f t="shared" si="16"/>
        <v>-2</v>
      </c>
      <c r="F55" s="8">
        <f t="shared" si="17"/>
        <v>-1.4598540145985401E-2</v>
      </c>
      <c r="G55" s="18"/>
    </row>
    <row r="56" spans="1:7" ht="8.4" customHeight="1" x14ac:dyDescent="0.25">
      <c r="A56" s="48"/>
      <c r="B56" s="49"/>
      <c r="C56" s="15"/>
      <c r="D56" s="21"/>
      <c r="E56" s="17"/>
      <c r="F56" s="9"/>
      <c r="G56" s="18"/>
    </row>
    <row r="57" spans="1:7" ht="15" customHeight="1" x14ac:dyDescent="0.25">
      <c r="A57" s="46" t="s">
        <v>13</v>
      </c>
      <c r="B57" s="47"/>
      <c r="C57" s="15"/>
      <c r="D57" s="21"/>
      <c r="E57" s="17"/>
      <c r="F57" s="9"/>
      <c r="G57" s="18"/>
    </row>
    <row r="58" spans="1:7" ht="15" customHeight="1" x14ac:dyDescent="0.3">
      <c r="A58" s="42" t="s">
        <v>32</v>
      </c>
      <c r="B58" s="38"/>
      <c r="C58" s="15">
        <v>2</v>
      </c>
      <c r="D58" s="21">
        <v>2</v>
      </c>
      <c r="E58" s="14">
        <f t="shared" ref="E58:E61" si="18">D58-C58</f>
        <v>0</v>
      </c>
      <c r="F58" s="8">
        <f t="shared" ref="F58:F61" si="19">E58/C58</f>
        <v>0</v>
      </c>
      <c r="G58" s="18"/>
    </row>
    <row r="59" spans="1:7" ht="15" customHeight="1" x14ac:dyDescent="0.3">
      <c r="A59" s="42" t="s">
        <v>33</v>
      </c>
      <c r="B59" s="38"/>
      <c r="C59" s="15">
        <v>6.5</v>
      </c>
      <c r="D59" s="21">
        <v>6.5</v>
      </c>
      <c r="E59" s="14">
        <f t="shared" si="18"/>
        <v>0</v>
      </c>
      <c r="F59" s="8">
        <f t="shared" si="19"/>
        <v>0</v>
      </c>
      <c r="G59" s="18"/>
    </row>
    <row r="60" spans="1:7" ht="15" customHeight="1" x14ac:dyDescent="0.3">
      <c r="A60" s="42" t="s">
        <v>34</v>
      </c>
      <c r="B60" s="38"/>
      <c r="C60" s="15">
        <v>32</v>
      </c>
      <c r="D60" s="21">
        <v>32</v>
      </c>
      <c r="E60" s="14">
        <f t="shared" si="18"/>
        <v>0</v>
      </c>
      <c r="F60" s="8">
        <f t="shared" si="19"/>
        <v>0</v>
      </c>
      <c r="G60" s="18"/>
    </row>
    <row r="61" spans="1:7" ht="15" customHeight="1" x14ac:dyDescent="0.3">
      <c r="A61" s="42" t="s">
        <v>60</v>
      </c>
      <c r="B61" s="38"/>
      <c r="C61" s="15">
        <v>165</v>
      </c>
      <c r="D61" s="21">
        <v>170</v>
      </c>
      <c r="E61" s="14">
        <f t="shared" si="18"/>
        <v>5</v>
      </c>
      <c r="F61" s="8">
        <f t="shared" si="19"/>
        <v>3.0303030303030304E-2</v>
      </c>
      <c r="G61" s="18"/>
    </row>
    <row r="62" spans="1:7" ht="15" customHeight="1" x14ac:dyDescent="0.3">
      <c r="A62" s="42" t="s">
        <v>46</v>
      </c>
      <c r="B62" s="38"/>
      <c r="C62" s="15">
        <v>25</v>
      </c>
      <c r="D62" s="21">
        <v>25</v>
      </c>
      <c r="E62" s="14">
        <f t="shared" ref="E62" si="20">D62-C62</f>
        <v>0</v>
      </c>
      <c r="F62" s="8">
        <f t="shared" ref="F62" si="21">E62/C62</f>
        <v>0</v>
      </c>
      <c r="G62" s="18"/>
    </row>
    <row r="63" spans="1:7" ht="14.4" customHeight="1" x14ac:dyDescent="0.25">
      <c r="A63" s="43" t="s">
        <v>8</v>
      </c>
      <c r="B63" s="43"/>
    </row>
    <row r="64" spans="1:7" ht="14.4" x14ac:dyDescent="0.3">
      <c r="A64" s="44" t="s">
        <v>61</v>
      </c>
      <c r="B64" s="45"/>
      <c r="C64" s="45"/>
      <c r="D64" s="45"/>
      <c r="E64" s="45"/>
      <c r="F64" s="45"/>
    </row>
    <row r="65" spans="1:2" ht="14.4" x14ac:dyDescent="0.3">
      <c r="A65" s="44" t="s">
        <v>62</v>
      </c>
      <c r="B65" s="45"/>
    </row>
  </sheetData>
  <mergeCells count="64">
    <mergeCell ref="A45:B45"/>
    <mergeCell ref="A28:B28"/>
    <mergeCell ref="A33:B33"/>
    <mergeCell ref="A35:B35"/>
    <mergeCell ref="A43:B43"/>
    <mergeCell ref="A30:B30"/>
    <mergeCell ref="A36:B36"/>
    <mergeCell ref="A31:B31"/>
    <mergeCell ref="A34:B34"/>
    <mergeCell ref="A37:B37"/>
    <mergeCell ref="A38:B38"/>
    <mergeCell ref="A39:B39"/>
    <mergeCell ref="A40:B40"/>
    <mergeCell ref="A41:B41"/>
    <mergeCell ref="A1:F1"/>
    <mergeCell ref="A2:F2"/>
    <mergeCell ref="A3:F3"/>
    <mergeCell ref="A44:B44"/>
    <mergeCell ref="A15:B15"/>
    <mergeCell ref="A16:B16"/>
    <mergeCell ref="A18:B18"/>
    <mergeCell ref="A19:B19"/>
    <mergeCell ref="A27:B27"/>
    <mergeCell ref="A24:B24"/>
    <mergeCell ref="A23:B23"/>
    <mergeCell ref="A20:B20"/>
    <mergeCell ref="A25:B25"/>
    <mergeCell ref="A42:B42"/>
    <mergeCell ref="A32:B32"/>
    <mergeCell ref="A22:B22"/>
    <mergeCell ref="A63:B63"/>
    <mergeCell ref="A65:B65"/>
    <mergeCell ref="A64:F64"/>
    <mergeCell ref="A51:B51"/>
    <mergeCell ref="A57:B57"/>
    <mergeCell ref="A56:B56"/>
    <mergeCell ref="A62:B62"/>
    <mergeCell ref="A59:B59"/>
    <mergeCell ref="A60:B60"/>
    <mergeCell ref="A61:B61"/>
    <mergeCell ref="A55:B55"/>
    <mergeCell ref="A58:B58"/>
    <mergeCell ref="A54:B54"/>
    <mergeCell ref="A52:B52"/>
    <mergeCell ref="A53:B53"/>
    <mergeCell ref="A48:B48"/>
    <mergeCell ref="A49:B49"/>
    <mergeCell ref="A50:B50"/>
    <mergeCell ref="A46:B46"/>
    <mergeCell ref="A47:B47"/>
    <mergeCell ref="B4:F4"/>
    <mergeCell ref="A10:B10"/>
    <mergeCell ref="A11:B11"/>
    <mergeCell ref="A17:B17"/>
    <mergeCell ref="A29:B29"/>
    <mergeCell ref="A14:B14"/>
    <mergeCell ref="A21:B21"/>
    <mergeCell ref="A26:B26"/>
    <mergeCell ref="A5:B5"/>
    <mergeCell ref="A8:B8"/>
    <mergeCell ref="A7:B7"/>
    <mergeCell ref="A12:B12"/>
    <mergeCell ref="A13:B13"/>
    <mergeCell ref="A9:B9"/>
  </mergeCells>
  <conditionalFormatting sqref="F8:F62">
    <cfRule type="cellIs" dxfId="1" priority="1" stopIfTrue="1" operator="lessThan">
      <formula>0</formula>
    </cfRule>
  </conditionalFormatting>
  <printOptions horizontalCentered="1"/>
  <pageMargins left="0.25" right="0.25" top="0.25" bottom="0.25" header="0.5" footer="0.5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1"/>
  <sheetViews>
    <sheetView zoomScaleNormal="100" workbookViewId="0">
      <selection activeCell="G33" sqref="G33"/>
    </sheetView>
  </sheetViews>
  <sheetFormatPr defaultColWidth="14.88671875" defaultRowHeight="13.2" x14ac:dyDescent="0.25"/>
  <cols>
    <col min="1" max="1" width="1.77734375" style="24" customWidth="1"/>
    <col min="2" max="2" width="57.77734375" style="1" customWidth="1"/>
    <col min="3" max="5" width="10.44140625" style="1" customWidth="1"/>
    <col min="6" max="6" width="10.44140625" style="2" customWidth="1"/>
    <col min="7" max="7" width="9.77734375" style="1" bestFit="1" customWidth="1"/>
    <col min="8" max="8" width="9.77734375" style="2" bestFit="1" customWidth="1"/>
    <col min="9" max="9" width="11.5546875" style="1" customWidth="1"/>
    <col min="10" max="251" width="8.88671875" style="1" customWidth="1"/>
    <col min="252" max="252" width="31" style="1" customWidth="1"/>
    <col min="253" max="16384" width="14.88671875" style="1"/>
  </cols>
  <sheetData>
    <row r="1" spans="1:13" ht="17.399999999999999" customHeight="1" x14ac:dyDescent="0.25">
      <c r="A1" s="50" t="s">
        <v>0</v>
      </c>
      <c r="B1" s="50"/>
      <c r="C1" s="50"/>
      <c r="D1" s="50"/>
      <c r="E1" s="50"/>
      <c r="F1" s="50"/>
    </row>
    <row r="2" spans="1:13" ht="17.399999999999999" customHeight="1" x14ac:dyDescent="0.25">
      <c r="A2" s="50" t="s">
        <v>64</v>
      </c>
      <c r="B2" s="50"/>
      <c r="C2" s="50"/>
      <c r="D2" s="50"/>
      <c r="E2" s="50"/>
      <c r="F2" s="50"/>
    </row>
    <row r="3" spans="1:13" ht="17.399999999999999" customHeight="1" x14ac:dyDescent="0.25">
      <c r="A3" s="54">
        <v>42926</v>
      </c>
      <c r="B3" s="54"/>
      <c r="C3" s="54"/>
      <c r="D3" s="54"/>
      <c r="E3" s="54"/>
      <c r="F3" s="54"/>
    </row>
    <row r="4" spans="1:13" ht="17.399999999999999" customHeight="1" x14ac:dyDescent="0.25">
      <c r="A4" s="34"/>
      <c r="B4" s="57" t="s">
        <v>66</v>
      </c>
      <c r="C4" s="57"/>
      <c r="D4" s="57"/>
      <c r="E4" s="57"/>
      <c r="F4" s="57"/>
    </row>
    <row r="5" spans="1:13" s="6" customFormat="1" ht="25.8" customHeight="1" x14ac:dyDescent="0.3">
      <c r="A5" s="37"/>
      <c r="B5" s="38"/>
      <c r="C5" s="3" t="s">
        <v>58</v>
      </c>
      <c r="D5" s="19" t="s">
        <v>65</v>
      </c>
      <c r="E5" s="4" t="s">
        <v>1</v>
      </c>
      <c r="F5" s="4" t="s">
        <v>2</v>
      </c>
      <c r="G5" s="5"/>
      <c r="H5" s="5"/>
    </row>
    <row r="6" spans="1:13" ht="15" customHeight="1" x14ac:dyDescent="0.25">
      <c r="A6" s="25" t="s">
        <v>16</v>
      </c>
      <c r="B6" s="26"/>
      <c r="C6" s="13"/>
      <c r="D6" s="20"/>
      <c r="E6" s="13"/>
      <c r="F6" s="7"/>
      <c r="G6" s="2"/>
    </row>
    <row r="7" spans="1:13" ht="15" customHeight="1" x14ac:dyDescent="0.25">
      <c r="A7" s="39" t="s">
        <v>47</v>
      </c>
      <c r="B7" s="40"/>
      <c r="C7" s="13"/>
      <c r="D7" s="20"/>
      <c r="E7" s="14"/>
      <c r="F7" s="8"/>
      <c r="G7" s="2"/>
      <c r="L7" s="27"/>
    </row>
    <row r="8" spans="1:13" ht="15" customHeight="1" x14ac:dyDescent="0.3">
      <c r="A8" s="37" t="s">
        <v>49</v>
      </c>
      <c r="B8" s="38"/>
      <c r="C8" s="13">
        <v>4518.63</v>
      </c>
      <c r="D8" s="20">
        <v>4560.3900000000003</v>
      </c>
      <c r="E8" s="14">
        <f>D8-C8</f>
        <v>41.760000000000218</v>
      </c>
      <c r="F8" s="8">
        <f>E8/C8</f>
        <v>9.2417391997132361E-3</v>
      </c>
      <c r="G8" s="18"/>
      <c r="H8" s="18"/>
      <c r="K8" s="27"/>
      <c r="L8" s="27"/>
      <c r="M8" s="27"/>
    </row>
    <row r="9" spans="1:13" ht="15" customHeight="1" x14ac:dyDescent="0.3">
      <c r="A9" s="37" t="s">
        <v>50</v>
      </c>
      <c r="B9" s="38"/>
      <c r="C9" s="13">
        <v>9517.14</v>
      </c>
      <c r="D9" s="20">
        <v>9608.67</v>
      </c>
      <c r="E9" s="14">
        <f>D9-C9</f>
        <v>91.530000000000655</v>
      </c>
      <c r="F9" s="8">
        <f>E9/C9</f>
        <v>9.6173850547539141E-3</v>
      </c>
      <c r="G9" s="18"/>
      <c r="H9" s="18"/>
      <c r="I9" s="27"/>
      <c r="J9" s="27"/>
    </row>
    <row r="10" spans="1:13" ht="15" customHeight="1" x14ac:dyDescent="0.3">
      <c r="A10" s="37" t="s">
        <v>51</v>
      </c>
      <c r="B10" s="38"/>
      <c r="C10" s="13">
        <v>5914.98</v>
      </c>
      <c r="D10" s="20">
        <v>6082.2</v>
      </c>
      <c r="E10" s="14">
        <f>D10-C10</f>
        <v>167.22000000000025</v>
      </c>
      <c r="F10" s="8">
        <f>E10/C10</f>
        <v>2.8270594321536214E-2</v>
      </c>
      <c r="G10" s="18"/>
      <c r="H10" s="18"/>
      <c r="I10" s="27"/>
      <c r="J10" s="27"/>
    </row>
    <row r="11" spans="1:13" ht="8.4" customHeight="1" x14ac:dyDescent="0.3">
      <c r="A11" s="37"/>
      <c r="B11" s="38"/>
      <c r="C11" s="20"/>
      <c r="D11" s="20"/>
      <c r="E11" s="14"/>
      <c r="F11" s="8"/>
      <c r="G11" s="2"/>
    </row>
    <row r="12" spans="1:13" ht="15" customHeight="1" x14ac:dyDescent="0.25">
      <c r="A12" s="39" t="s">
        <v>23</v>
      </c>
      <c r="B12" s="40"/>
      <c r="C12" s="13"/>
      <c r="D12" s="20"/>
      <c r="E12" s="14"/>
      <c r="F12" s="8"/>
      <c r="G12" s="2"/>
      <c r="H12" s="18"/>
    </row>
    <row r="13" spans="1:13" ht="15" customHeight="1" x14ac:dyDescent="0.3">
      <c r="A13" s="37" t="s">
        <v>14</v>
      </c>
      <c r="B13" s="38"/>
      <c r="C13" s="13">
        <v>5184.5249999999996</v>
      </c>
      <c r="D13" s="20">
        <f>D8+(D37/2)</f>
        <v>5229.0750000000007</v>
      </c>
      <c r="E13" s="14">
        <f>D13-C13</f>
        <v>44.550000000001091</v>
      </c>
      <c r="F13" s="8">
        <f>E13/C13</f>
        <v>8.5928797720140407E-3</v>
      </c>
      <c r="G13" s="2"/>
    </row>
    <row r="14" spans="1:13" ht="15" customHeight="1" x14ac:dyDescent="0.3">
      <c r="A14" s="37" t="s">
        <v>54</v>
      </c>
      <c r="B14" s="38"/>
      <c r="C14" s="13">
        <v>10183.035</v>
      </c>
      <c r="D14" s="20">
        <f>D9+(D37/2)</f>
        <v>10277.355</v>
      </c>
      <c r="E14" s="14">
        <f>D14-C14</f>
        <v>94.319999999999709</v>
      </c>
      <c r="F14" s="8">
        <f>E14/C14</f>
        <v>9.2624644813653016E-3</v>
      </c>
      <c r="G14" s="2"/>
    </row>
    <row r="15" spans="1:13" ht="15" customHeight="1" x14ac:dyDescent="0.3">
      <c r="A15" s="37" t="s">
        <v>15</v>
      </c>
      <c r="B15" s="38"/>
      <c r="C15" s="13">
        <v>6580.875</v>
      </c>
      <c r="D15" s="20">
        <f>D10+(D37/2)</f>
        <v>6750.8850000000002</v>
      </c>
      <c r="E15" s="14">
        <f>D15-C15</f>
        <v>170.01000000000022</v>
      </c>
      <c r="F15" s="8">
        <f>E15/C15</f>
        <v>2.5833950652458863E-2</v>
      </c>
      <c r="G15" s="2"/>
    </row>
    <row r="16" spans="1:13" ht="9" customHeight="1" x14ac:dyDescent="0.3">
      <c r="A16" s="55"/>
      <c r="B16" s="56"/>
      <c r="C16" s="20"/>
      <c r="D16" s="20"/>
      <c r="E16" s="23"/>
      <c r="F16" s="28"/>
      <c r="G16" s="2"/>
    </row>
    <row r="17" spans="1:10" ht="15.6" customHeight="1" x14ac:dyDescent="0.25">
      <c r="A17" s="39" t="s">
        <v>55</v>
      </c>
      <c r="B17" s="40"/>
      <c r="C17" s="13"/>
      <c r="D17" s="20"/>
      <c r="E17" s="14"/>
      <c r="F17" s="8"/>
      <c r="G17" s="2"/>
    </row>
    <row r="18" spans="1:10" ht="14.4" x14ac:dyDescent="0.3">
      <c r="A18" s="37" t="s">
        <v>49</v>
      </c>
      <c r="B18" s="38"/>
      <c r="C18" s="13">
        <v>5075.91</v>
      </c>
      <c r="D18" s="20">
        <v>5126.04</v>
      </c>
      <c r="E18" s="14">
        <f>D18-C18</f>
        <v>50.130000000000109</v>
      </c>
      <c r="F18" s="8">
        <f>E18/C18</f>
        <v>9.8760616322984673E-3</v>
      </c>
      <c r="G18" s="18"/>
      <c r="H18" s="18"/>
    </row>
    <row r="19" spans="1:10" ht="14.4" x14ac:dyDescent="0.3">
      <c r="A19" s="37" t="s">
        <v>50</v>
      </c>
      <c r="B19" s="38"/>
      <c r="C19" s="13">
        <v>11058.48</v>
      </c>
      <c r="D19" s="20">
        <v>11168.37</v>
      </c>
      <c r="E19" s="14">
        <f>D19-C19</f>
        <v>109.89000000000124</v>
      </c>
      <c r="F19" s="8">
        <f>E19/C19</f>
        <v>9.9371703886972935E-3</v>
      </c>
      <c r="G19" s="18"/>
      <c r="H19" s="18"/>
    </row>
    <row r="20" spans="1:10" ht="14.4" x14ac:dyDescent="0.3">
      <c r="A20" s="37" t="s">
        <v>51</v>
      </c>
      <c r="B20" s="38"/>
      <c r="C20" s="13">
        <v>5075.91</v>
      </c>
      <c r="D20" s="20">
        <v>5126.01</v>
      </c>
      <c r="E20" s="14">
        <f>D20-C20</f>
        <v>50.100000000000364</v>
      </c>
      <c r="F20" s="8">
        <f>E20/C20</f>
        <v>9.8701513620218576E-3</v>
      </c>
      <c r="G20" s="2"/>
    </row>
    <row r="21" spans="1:10" ht="14.4" x14ac:dyDescent="0.3">
      <c r="A21" s="37"/>
      <c r="B21" s="38"/>
      <c r="C21" s="13"/>
      <c r="D21" s="20"/>
      <c r="E21" s="14"/>
      <c r="F21" s="8"/>
      <c r="G21" s="2"/>
    </row>
    <row r="22" spans="1:10" x14ac:dyDescent="0.25">
      <c r="A22" s="39" t="s">
        <v>23</v>
      </c>
      <c r="B22" s="40"/>
      <c r="C22" s="13"/>
      <c r="D22" s="20"/>
      <c r="E22" s="14"/>
      <c r="F22" s="8"/>
      <c r="G22" s="2"/>
    </row>
    <row r="23" spans="1:10" ht="14.4" x14ac:dyDescent="0.3">
      <c r="A23" s="37" t="s">
        <v>52</v>
      </c>
      <c r="B23" s="38"/>
      <c r="C23" s="13">
        <v>5741.8050000000003</v>
      </c>
      <c r="D23" s="20">
        <f>D18+(D37/2)</f>
        <v>5794.7250000000004</v>
      </c>
      <c r="E23" s="14">
        <f>D23-C23</f>
        <v>52.920000000000073</v>
      </c>
      <c r="F23" s="8">
        <f>E23/C23</f>
        <v>9.2166139393448695E-3</v>
      </c>
      <c r="G23" s="2"/>
    </row>
    <row r="24" spans="1:10" ht="14.4" x14ac:dyDescent="0.3">
      <c r="A24" s="37" t="s">
        <v>56</v>
      </c>
      <c r="B24" s="38"/>
      <c r="C24" s="13">
        <v>5741.8050000000003</v>
      </c>
      <c r="D24" s="20">
        <f>D20+(D37/2)</f>
        <v>5794.6949999999997</v>
      </c>
      <c r="E24" s="14">
        <f>D24-C24</f>
        <v>52.889999999999418</v>
      </c>
      <c r="F24" s="8">
        <f>E24/C24</f>
        <v>9.2113891015106596E-3</v>
      </c>
      <c r="G24" s="2"/>
    </row>
    <row r="25" spans="1:10" ht="14.4" x14ac:dyDescent="0.3">
      <c r="A25" s="37" t="s">
        <v>53</v>
      </c>
      <c r="B25" s="38"/>
      <c r="C25" s="13">
        <v>11724.375</v>
      </c>
      <c r="D25" s="20">
        <f>D19+(D37/2)</f>
        <v>11837.055</v>
      </c>
      <c r="E25" s="14">
        <f>D25-C25</f>
        <v>112.68000000000029</v>
      </c>
      <c r="F25" s="8">
        <f>E25/C25</f>
        <v>9.6107468415160963E-3</v>
      </c>
      <c r="G25" s="2"/>
    </row>
    <row r="26" spans="1:10" ht="8.4" customHeight="1" x14ac:dyDescent="0.3">
      <c r="A26" s="29"/>
      <c r="B26" s="30"/>
      <c r="C26" s="20"/>
      <c r="D26" s="20"/>
      <c r="E26" s="23"/>
      <c r="F26" s="28"/>
      <c r="G26" s="2"/>
    </row>
    <row r="27" spans="1:10" x14ac:dyDescent="0.25">
      <c r="A27" s="39" t="s">
        <v>48</v>
      </c>
      <c r="B27" s="40"/>
      <c r="C27" s="13"/>
      <c r="D27" s="20"/>
      <c r="E27" s="14"/>
      <c r="F27" s="8"/>
      <c r="G27" s="2"/>
    </row>
    <row r="28" spans="1:10" ht="14.4" x14ac:dyDescent="0.3">
      <c r="A28" s="37" t="s">
        <v>49</v>
      </c>
      <c r="B28" s="38"/>
      <c r="C28" s="13">
        <v>5664.72</v>
      </c>
      <c r="D28" s="20">
        <v>5720.64</v>
      </c>
      <c r="E28" s="14">
        <f>D28-C28</f>
        <v>55.920000000000073</v>
      </c>
      <c r="F28" s="8">
        <f>E28/C28</f>
        <v>9.8716264881582982E-3</v>
      </c>
      <c r="G28" s="18"/>
      <c r="H28" s="18"/>
      <c r="I28" s="27"/>
      <c r="J28" s="27"/>
    </row>
    <row r="29" spans="1:10" ht="14.4" x14ac:dyDescent="0.3">
      <c r="A29" s="37" t="s">
        <v>50</v>
      </c>
      <c r="B29" s="38"/>
      <c r="C29" s="13">
        <v>12470.88</v>
      </c>
      <c r="D29" s="20">
        <v>12594.88</v>
      </c>
      <c r="E29" s="14">
        <f>D29-C29</f>
        <v>124</v>
      </c>
      <c r="F29" s="8">
        <f>E29/C29</f>
        <v>9.9431635939083701E-3</v>
      </c>
      <c r="G29" s="18"/>
      <c r="H29" s="18"/>
      <c r="I29" s="27"/>
      <c r="J29" s="27"/>
    </row>
    <row r="30" spans="1:10" ht="14.4" x14ac:dyDescent="0.3">
      <c r="A30" s="37" t="s">
        <v>51</v>
      </c>
      <c r="B30" s="38"/>
      <c r="C30" s="13">
        <v>5609.95</v>
      </c>
      <c r="D30" s="20">
        <v>5720.64</v>
      </c>
      <c r="E30" s="14">
        <f>D30-C30</f>
        <v>110.69000000000051</v>
      </c>
      <c r="F30" s="8">
        <f>E30/C30</f>
        <v>1.9731013645398001E-2</v>
      </c>
      <c r="G30" s="2"/>
      <c r="I30" s="27"/>
      <c r="J30" s="27"/>
    </row>
    <row r="31" spans="1:10" ht="8.4" customHeight="1" x14ac:dyDescent="0.3">
      <c r="A31" s="37"/>
      <c r="B31" s="38"/>
      <c r="C31" s="13"/>
      <c r="D31" s="20"/>
      <c r="E31" s="14"/>
      <c r="F31" s="8"/>
      <c r="G31" s="2"/>
    </row>
    <row r="32" spans="1:10" x14ac:dyDescent="0.25">
      <c r="A32" s="39" t="s">
        <v>23</v>
      </c>
      <c r="B32" s="40"/>
      <c r="C32" s="13"/>
      <c r="D32" s="20"/>
      <c r="E32" s="14"/>
      <c r="F32" s="8"/>
      <c r="G32" s="2"/>
    </row>
    <row r="33" spans="1:252" ht="14.4" x14ac:dyDescent="0.3">
      <c r="A33" s="37" t="s">
        <v>52</v>
      </c>
      <c r="B33" s="38"/>
      <c r="C33" s="13">
        <v>6330.6149999999998</v>
      </c>
      <c r="D33" s="20">
        <f>D28+(D37/2)</f>
        <v>6389.3250000000007</v>
      </c>
      <c r="E33" s="14">
        <f>D33-C33</f>
        <v>58.710000000000946</v>
      </c>
      <c r="F33" s="8">
        <f>E33/C33</f>
        <v>9.273980490047325E-3</v>
      </c>
      <c r="G33" s="2"/>
    </row>
    <row r="34" spans="1:252" ht="14.4" x14ac:dyDescent="0.3">
      <c r="A34" s="37" t="s">
        <v>56</v>
      </c>
      <c r="B34" s="38"/>
      <c r="C34" s="13">
        <v>6330.6149999999998</v>
      </c>
      <c r="D34" s="20">
        <f>D30+(D37/2)</f>
        <v>6389.3250000000007</v>
      </c>
      <c r="E34" s="14">
        <f>D34-C34</f>
        <v>58.710000000000946</v>
      </c>
      <c r="F34" s="8">
        <f>E34/C34</f>
        <v>9.273980490047325E-3</v>
      </c>
      <c r="G34" s="2"/>
    </row>
    <row r="35" spans="1:252" ht="14.4" x14ac:dyDescent="0.3">
      <c r="A35" s="37" t="s">
        <v>53</v>
      </c>
      <c r="B35" s="38"/>
      <c r="C35" s="13">
        <v>13136.775</v>
      </c>
      <c r="D35" s="20">
        <f>D29+(D37/2)</f>
        <v>13263.564999999999</v>
      </c>
      <c r="E35" s="14">
        <f>D35-C35</f>
        <v>126.78999999999905</v>
      </c>
      <c r="F35" s="8">
        <f>E35/C35</f>
        <v>9.6515316734890454E-3</v>
      </c>
      <c r="G35" s="2"/>
    </row>
    <row r="36" spans="1:252" ht="8.4" customHeight="1" x14ac:dyDescent="0.3">
      <c r="A36" s="29"/>
      <c r="B36" s="30"/>
      <c r="C36" s="20"/>
      <c r="D36" s="20"/>
      <c r="E36" s="23"/>
      <c r="F36" s="28"/>
      <c r="G36" s="2"/>
    </row>
    <row r="37" spans="1:252" s="12" customFormat="1" ht="15" customHeight="1" x14ac:dyDescent="0.25">
      <c r="A37" s="39" t="s">
        <v>35</v>
      </c>
      <c r="B37" s="40"/>
      <c r="C37" s="20">
        <v>1331.79</v>
      </c>
      <c r="D37" s="20">
        <f>Undergrad.Grad!D31</f>
        <v>1337.37</v>
      </c>
      <c r="E37" s="14">
        <f>D37-C37</f>
        <v>5.5799999999999272</v>
      </c>
      <c r="F37" s="8">
        <f>E37/C37</f>
        <v>4.1898497510868288E-3</v>
      </c>
      <c r="G37" s="10"/>
      <c r="H37" s="32"/>
      <c r="I37" s="11"/>
    </row>
    <row r="38" spans="1:252" ht="8.4" customHeight="1" x14ac:dyDescent="0.3">
      <c r="A38" s="37"/>
      <c r="B38" s="38"/>
      <c r="C38" s="20"/>
      <c r="D38" s="20"/>
      <c r="E38" s="14"/>
      <c r="F38" s="8"/>
      <c r="G38" s="2"/>
    </row>
    <row r="39" spans="1:252" s="2" customFormat="1" ht="14.4" customHeight="1" x14ac:dyDescent="0.25">
      <c r="A39" s="43" t="s">
        <v>8</v>
      </c>
      <c r="B39" s="43"/>
      <c r="C39" s="1"/>
      <c r="D39" s="1"/>
      <c r="E39" s="1"/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s="2" customFormat="1" ht="14.4" x14ac:dyDescent="0.3">
      <c r="A40" s="44" t="s">
        <v>61</v>
      </c>
      <c r="B40" s="45"/>
      <c r="C40" s="45"/>
      <c r="D40" s="45"/>
      <c r="E40" s="45"/>
      <c r="F40" s="45"/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s="2" customFormat="1" ht="14.4" x14ac:dyDescent="0.3">
      <c r="A41" s="44"/>
      <c r="B41" s="45"/>
      <c r="C41" s="1"/>
      <c r="D41" s="1"/>
      <c r="E41" s="1"/>
      <c r="G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</sheetData>
  <mergeCells count="38">
    <mergeCell ref="A40:F40"/>
    <mergeCell ref="A41:B41"/>
    <mergeCell ref="A20:B20"/>
    <mergeCell ref="A21:B21"/>
    <mergeCell ref="A22:B22"/>
    <mergeCell ref="A23:B23"/>
    <mergeCell ref="A25:B25"/>
    <mergeCell ref="A39:B39"/>
    <mergeCell ref="A31:B31"/>
    <mergeCell ref="A32:B32"/>
    <mergeCell ref="A33:B33"/>
    <mergeCell ref="A35:B35"/>
    <mergeCell ref="A27:B27"/>
    <mergeCell ref="A37:B37"/>
    <mergeCell ref="A38:B38"/>
    <mergeCell ref="A29:B29"/>
    <mergeCell ref="A18:B18"/>
    <mergeCell ref="A28:B28"/>
    <mergeCell ref="A11:B11"/>
    <mergeCell ref="A12:B12"/>
    <mergeCell ref="A13:B13"/>
    <mergeCell ref="A14:B14"/>
    <mergeCell ref="A30:B30"/>
    <mergeCell ref="A24:B24"/>
    <mergeCell ref="A34:B34"/>
    <mergeCell ref="A1:F1"/>
    <mergeCell ref="A2:F2"/>
    <mergeCell ref="A3:F3"/>
    <mergeCell ref="A5:B5"/>
    <mergeCell ref="A7:B7"/>
    <mergeCell ref="A8:B8"/>
    <mergeCell ref="A9:B9"/>
    <mergeCell ref="A10:B10"/>
    <mergeCell ref="A16:B16"/>
    <mergeCell ref="A15:B15"/>
    <mergeCell ref="B4:F4"/>
    <mergeCell ref="A19:B19"/>
    <mergeCell ref="A17:B17"/>
  </mergeCells>
  <conditionalFormatting sqref="F7:F38">
    <cfRule type="cellIs" dxfId="0" priority="5" stopIfTrue="1" operator="lessThan">
      <formula>0</formula>
    </cfRule>
  </conditionalFormatting>
  <printOptions horizontalCentered="1"/>
  <pageMargins left="0.25" right="0.25" top="0.25" bottom="0.25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610E39D96C344A4903BDB47513A1B" ma:contentTypeVersion="18" ma:contentTypeDescription="Create a new document." ma:contentTypeScope="" ma:versionID="26d04db889d95d3b026554cdd64489a8">
  <xsd:schema xmlns:xsd="http://www.w3.org/2001/XMLSchema" xmlns:xs="http://www.w3.org/2001/XMLSchema" xmlns:p="http://schemas.microsoft.com/office/2006/metadata/properties" xmlns:ns1="http://schemas.microsoft.com/sharepoint/v3" xmlns:ns2="5ea28995-8b9e-4f64-9914-9bc46bbb117a" xmlns:ns3="http://schemas.microsoft.com/sharepoint/v4" xmlns:ns4="70223cc4-264a-4955-842e-0e6de6a0d905" targetNamespace="http://schemas.microsoft.com/office/2006/metadata/properties" ma:root="true" ma:fieldsID="5651f54979dd84f6ccbac81525919e5c" ns1:_="" ns2:_="" ns3:_="" ns4:_="">
    <xsd:import namespace="http://schemas.microsoft.com/sharepoint/v3"/>
    <xsd:import namespace="5ea28995-8b9e-4f64-9914-9bc46bbb117a"/>
    <xsd:import namespace="http://schemas.microsoft.com/sharepoint/v4"/>
    <xsd:import namespace="70223cc4-264a-4955-842e-0e6de6a0d9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TaxKeywordTaxHTField" minOccurs="0"/>
                <xsd:element ref="ns2:TaxCatchAll" minOccurs="0"/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1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4" nillable="true" ma:displayName="Number of Likes" ma:internalName="LikesCount">
      <xsd:simpleType>
        <xsd:restriction base="dms:Unknown"/>
      </xsd:simpleType>
    </xsd:element>
    <xsd:element name="LikedBy" ma:index="1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28995-8b9e-4f64-9914-9bc46bbb11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c74f3122-44b1-41ea-91ad-831baa7c83a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description="" ma:hidden="true" ma:list="{632ed90c-f00c-4295-88f4-47d234c099f6}" ma:internalName="TaxCatchAll" ma:showField="CatchAllData" ma:web="5ea28995-8b9e-4f64-9914-9bc46bbb11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2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23cc4-264a-4955-842e-0e6de6a0d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TaxCatchAll xmlns="5ea28995-8b9e-4f64-9914-9bc46bbb117a"/>
    <IconOverlay xmlns="http://schemas.microsoft.com/sharepoint/v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TaxKeywordTaxHTField xmlns="5ea28995-8b9e-4f64-9914-9bc46bbb117a">
      <Terms xmlns="http://schemas.microsoft.com/office/infopath/2007/PartnerControls"/>
    </TaxKeywordTaxHTField>
    <_dlc_DocId xmlns="5ea28995-8b9e-4f64-9914-9bc46bbb117a">BUDGET-18609323-18327</_dlc_DocId>
    <_dlc_DocIdUrl xmlns="5ea28995-8b9e-4f64-9914-9bc46bbb117a">
      <Url>https://uwlax.sharepoint.com/sites/budget-office/_layouts/15/DocIdRedir.aspx?ID=BUDGET-18609323-18327</Url>
      <Description>BUDGET-18609323-18327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011EE-F1B0-4160-8D66-5CAC1B80D82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411DCD7-58B6-4BE1-846C-D1DCA1F0F604}"/>
</file>

<file path=customXml/itemProps3.xml><?xml version="1.0" encoding="utf-8"?>
<ds:datastoreItem xmlns:ds="http://schemas.openxmlformats.org/officeDocument/2006/customXml" ds:itemID="{40B7510E-EEBB-4A3F-98F2-064FE2196CB2}">
  <ds:schemaRefs>
    <ds:schemaRef ds:uri="http://schemas.microsoft.com/sharepoint/v3"/>
    <ds:schemaRef ds:uri="http://www.w3.org/XML/1998/namespace"/>
    <ds:schemaRef ds:uri="http://schemas.microsoft.com/sharepoint/v4"/>
    <ds:schemaRef ds:uri="http://purl.org/dc/elements/1.1/"/>
    <ds:schemaRef ds:uri="http://schemas.microsoft.com/office/2006/metadata/properties"/>
    <ds:schemaRef ds:uri="http://purl.org/dc/terms/"/>
    <ds:schemaRef ds:uri="5ea28995-8b9e-4f64-9914-9bc46bbb117a"/>
    <ds:schemaRef ds:uri="http://schemas.microsoft.com/office/2006/documentManagement/types"/>
    <ds:schemaRef ds:uri="70223cc4-264a-4955-842e-0e6de6a0d90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167A85-0349-46DF-B1CA-A021D2DA85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Undergrad.Grad</vt:lpstr>
      <vt:lpstr>Allied Health.MBA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itsdeploy</dc:creator>
  <cp:lastModifiedBy>itsdeploy</cp:lastModifiedBy>
  <cp:lastPrinted>2015-12-07T19:00:06Z</cp:lastPrinted>
  <dcterms:created xsi:type="dcterms:W3CDTF">2015-01-09T20:13:28Z</dcterms:created>
  <dcterms:modified xsi:type="dcterms:W3CDTF">2017-07-24T16:07:55Z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0x0101007FE610E39D96C344A4903BDB47513A1B</vt:lpwstr>
  </property>
  <property fmtid="{D5CDD505-2E9C-101B-9397-08002B2CF9AE}" pid="3" name="TaxKeyword">
    <vt:lpwstr/>
  </property>
  <property fmtid="{D5CDD505-2E9C-101B-9397-08002B2CF9AE}" pid="4" name="_dlc_DocIdItemGuid">
    <vt:lpwstr>e520d999-659d-4afb-8bf4-3fe174b373a4</vt:lpwstr>
  </property>
</Properties>
</file>