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O:\AandF\Asst to the VC Files\Room reservation rates\FY23\"/>
    </mc:Choice>
  </mc:AlternateContent>
  <xr:revisionPtr revIDLastSave="0" documentId="13_ncr:1_{4D431613-4671-4F2B-9E82-79D052AF9D56}" xr6:coauthVersionLast="47" xr6:coauthVersionMax="47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GPR Funded Facilities" sheetId="1" r:id="rId1"/>
    <sheet name="Cleary" sheetId="35" r:id="rId2"/>
    <sheet name="Res Life" sheetId="36" r:id="rId3"/>
    <sheet name="Student Union" sheetId="34" r:id="rId4"/>
    <sheet name="Fieldhouse" sheetId="37" r:id="rId5"/>
    <sheet name="Veterans &amp; Outdoor Field" sheetId="4" r:id="rId6"/>
    <sheet name="REC" sheetId="33" r:id="rId7"/>
    <sheet name="Mitchell" sheetId="30" r:id="rId8"/>
    <sheet name="Parking" sheetId="32" r:id="rId9"/>
  </sheets>
  <definedNames>
    <definedName name="_xlnm.Print_Area" localSheetId="5">'Veterans &amp; Outdoor Field'!$A$1:$F$49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0" l="1"/>
  <c r="D28" i="30" s="1"/>
  <c r="E28" i="30" s="1"/>
  <c r="F28" i="30" s="1"/>
  <c r="C25" i="30" l="1"/>
  <c r="D25" i="30" s="1"/>
  <c r="E25" i="30" s="1"/>
  <c r="F25" i="30" s="1"/>
  <c r="C10" i="34" l="1"/>
  <c r="C23" i="33" l="1"/>
  <c r="D23" i="33"/>
  <c r="G23" i="33" s="1"/>
  <c r="C22" i="33"/>
  <c r="D22" i="33"/>
  <c r="E22" i="33" s="1"/>
  <c r="F22" i="33" s="1"/>
  <c r="C21" i="33"/>
  <c r="D21" i="33"/>
  <c r="E21" i="33" s="1"/>
  <c r="F21" i="33" s="1"/>
  <c r="G21" i="33" l="1"/>
  <c r="G22" i="33"/>
  <c r="E23" i="33"/>
  <c r="F23" i="33" s="1"/>
  <c r="D9" i="33"/>
  <c r="G9" i="33" s="1"/>
  <c r="C9" i="33"/>
  <c r="D8" i="33"/>
  <c r="G8" i="33" s="1"/>
  <c r="C8" i="33"/>
  <c r="C24" i="33"/>
  <c r="E9" i="33" l="1"/>
  <c r="F9" i="33" s="1"/>
  <c r="E8" i="33"/>
  <c r="F8" i="33" s="1"/>
  <c r="D24" i="33"/>
  <c r="G24" i="33" s="1"/>
  <c r="E24" i="33" l="1"/>
  <c r="F24" i="33" s="1"/>
  <c r="C11" i="1" l="1"/>
  <c r="D11" i="1" s="1"/>
  <c r="C52" i="1" l="1"/>
  <c r="C51" i="1"/>
  <c r="C50" i="1"/>
  <c r="C46" i="1"/>
  <c r="C45" i="1"/>
  <c r="C44" i="1"/>
  <c r="C53" i="1" l="1"/>
  <c r="C47" i="1"/>
  <c r="C16" i="1" l="1"/>
  <c r="D16" i="1" s="1"/>
  <c r="C13" i="36" l="1"/>
  <c r="C9" i="36"/>
  <c r="C10" i="36"/>
  <c r="D10" i="36" s="1"/>
  <c r="C12" i="36"/>
  <c r="D12" i="36" s="1"/>
  <c r="C8" i="36"/>
  <c r="D8" i="36" s="1"/>
  <c r="D9" i="36"/>
  <c r="D13" i="36"/>
  <c r="F8" i="30" l="1"/>
  <c r="E8" i="30"/>
  <c r="D8" i="30"/>
  <c r="D12" i="33"/>
  <c r="D13" i="33"/>
  <c r="D14" i="33"/>
  <c r="E14" i="33" s="1"/>
  <c r="F14" i="33" s="1"/>
  <c r="D15" i="33"/>
  <c r="D16" i="33"/>
  <c r="D17" i="33"/>
  <c r="D18" i="33"/>
  <c r="E18" i="33" s="1"/>
  <c r="F18" i="33" s="1"/>
  <c r="D20" i="33"/>
  <c r="D10" i="33"/>
  <c r="D11" i="33"/>
  <c r="E11" i="33" s="1"/>
  <c r="F11" i="33" s="1"/>
  <c r="G14" i="33" l="1"/>
  <c r="G18" i="33"/>
  <c r="G20" i="33"/>
  <c r="E20" i="33"/>
  <c r="F20" i="33" s="1"/>
  <c r="G15" i="33"/>
  <c r="E15" i="33"/>
  <c r="F15" i="33" s="1"/>
  <c r="G17" i="33"/>
  <c r="E17" i="33"/>
  <c r="F17" i="33" s="1"/>
  <c r="G13" i="33"/>
  <c r="E13" i="33"/>
  <c r="F13" i="33" s="1"/>
  <c r="G11" i="33"/>
  <c r="G10" i="33"/>
  <c r="E10" i="33"/>
  <c r="F10" i="33" s="1"/>
  <c r="G16" i="33"/>
  <c r="E16" i="33"/>
  <c r="F16" i="33" s="1"/>
  <c r="G12" i="33"/>
  <c r="E12" i="33"/>
  <c r="F12" i="33" s="1"/>
  <c r="C12" i="33"/>
  <c r="C13" i="33"/>
  <c r="C14" i="33"/>
  <c r="C15" i="33"/>
  <c r="C16" i="33"/>
  <c r="C17" i="33"/>
  <c r="C18" i="33"/>
  <c r="C19" i="33"/>
  <c r="C20" i="33"/>
  <c r="C10" i="33"/>
  <c r="C11" i="33"/>
  <c r="C28" i="1" l="1"/>
  <c r="D28" i="1" s="1"/>
  <c r="C10" i="1"/>
  <c r="D10" i="1" s="1"/>
  <c r="C24" i="1" l="1"/>
  <c r="D24" i="1" s="1"/>
  <c r="B8" i="35" l="1"/>
  <c r="C8" i="35" s="1"/>
  <c r="B11" i="36" l="1"/>
  <c r="C11" i="36" s="1"/>
  <c r="D11" i="36" s="1"/>
  <c r="C22" i="30" l="1"/>
  <c r="D22" i="30" s="1"/>
  <c r="C19" i="30"/>
  <c r="D19" i="30" s="1"/>
  <c r="C16" i="30"/>
  <c r="D16" i="30" s="1"/>
  <c r="C13" i="30"/>
  <c r="D13" i="30" s="1"/>
  <c r="C12" i="30"/>
  <c r="D12" i="30" s="1"/>
  <c r="C11" i="30"/>
  <c r="D11" i="30" s="1"/>
  <c r="C8" i="30"/>
  <c r="E13" i="30" l="1"/>
  <c r="F13" i="30" s="1"/>
  <c r="E11" i="30"/>
  <c r="F11" i="30" s="1"/>
  <c r="E19" i="30"/>
  <c r="F19" i="30" s="1"/>
  <c r="E12" i="30"/>
  <c r="F12" i="30" s="1"/>
  <c r="E22" i="30"/>
  <c r="F22" i="30" s="1"/>
  <c r="E16" i="30"/>
  <c r="F16" i="30" s="1"/>
  <c r="C11" i="35" l="1"/>
  <c r="D11" i="35" s="1"/>
  <c r="C10" i="35"/>
  <c r="D10" i="35" s="1"/>
  <c r="C9" i="35"/>
  <c r="D9" i="35" s="1"/>
  <c r="D8" i="35"/>
  <c r="C29" i="1" l="1"/>
  <c r="D29" i="1" s="1"/>
  <c r="C30" i="1"/>
  <c r="D30" i="1" s="1"/>
  <c r="C31" i="1"/>
  <c r="D31" i="1" s="1"/>
  <c r="C32" i="1"/>
  <c r="D32" i="1" s="1"/>
  <c r="C33" i="1"/>
  <c r="D33" i="1" s="1"/>
  <c r="C27" i="1"/>
  <c r="D27" i="1" s="1"/>
  <c r="C17" i="1" l="1"/>
  <c r="D17" i="1" s="1"/>
  <c r="C9" i="1"/>
  <c r="D9" i="1" s="1"/>
  <c r="C12" i="1"/>
  <c r="D12" i="1" s="1"/>
  <c r="C13" i="1"/>
  <c r="D13" i="1" s="1"/>
  <c r="C8" i="1" l="1"/>
  <c r="C37" i="4" l="1"/>
  <c r="D37" i="4" s="1"/>
  <c r="E37" i="4" s="1"/>
  <c r="F37" i="4" s="1"/>
  <c r="D8" i="1" l="1"/>
</calcChain>
</file>

<file path=xl/sharedStrings.xml><?xml version="1.0" encoding="utf-8"?>
<sst xmlns="http://schemas.openxmlformats.org/spreadsheetml/2006/main" count="305" uniqueCount="184">
  <si>
    <t>Daily</t>
  </si>
  <si>
    <t>Weekly</t>
  </si>
  <si>
    <t>1/2 Day</t>
  </si>
  <si>
    <t>PARKING LOTS</t>
  </si>
  <si>
    <t>AUDITORIUMS</t>
  </si>
  <si>
    <t>CLASSROOMS</t>
  </si>
  <si>
    <t>LAWN AREAS</t>
  </si>
  <si>
    <t>University Scheduling &amp; Events</t>
  </si>
  <si>
    <t>Standard/General</t>
  </si>
  <si>
    <t>General Lawn Areas</t>
  </si>
  <si>
    <t>Coate Field</t>
  </si>
  <si>
    <t>Wittich Lawns</t>
  </si>
  <si>
    <t>Drake Field</t>
  </si>
  <si>
    <t>1-4 hours</t>
  </si>
  <si>
    <t>4-8 hours</t>
  </si>
  <si>
    <t>1 day</t>
  </si>
  <si>
    <t>2 days</t>
  </si>
  <si>
    <t>3 days</t>
  </si>
  <si>
    <t>Turf Field</t>
  </si>
  <si>
    <t>Track</t>
  </si>
  <si>
    <t>Lower Grandstand</t>
  </si>
  <si>
    <t>Upper Grandstand</t>
  </si>
  <si>
    <t>Officials Room</t>
  </si>
  <si>
    <t>South Restrooms</t>
  </si>
  <si>
    <t>North Restrooms</t>
  </si>
  <si>
    <t>South Concession</t>
  </si>
  <si>
    <t>North Concession</t>
  </si>
  <si>
    <t>Hall of Honor</t>
  </si>
  <si>
    <t>Athletic Training Room</t>
  </si>
  <si>
    <t>Visual Media Room</t>
  </si>
  <si>
    <t>Print Media Room</t>
  </si>
  <si>
    <t>Radio Box</t>
  </si>
  <si>
    <t>Entire 3rd Floor</t>
  </si>
  <si>
    <t>Suite (w/approval only)</t>
  </si>
  <si>
    <t xml:space="preserve">                         w/ lights</t>
  </si>
  <si>
    <t>Football game (all inclusive)</t>
  </si>
  <si>
    <t>Baseball Field</t>
  </si>
  <si>
    <t>Softball Field</t>
  </si>
  <si>
    <t>North Campus Bathrooms</t>
  </si>
  <si>
    <t>North Campus Rec fields</t>
  </si>
  <si>
    <t>Baseball Game (all inclusive)</t>
  </si>
  <si>
    <t>BASEBALL AND SOFTBALL FIELDS</t>
  </si>
  <si>
    <t>VETERANS MEMORIAL FIELD SPORTS COMPLEX</t>
  </si>
  <si>
    <t>Softball Game (all inclusive)</t>
  </si>
  <si>
    <t>South Locker Room</t>
  </si>
  <si>
    <t>North Locker Room</t>
  </si>
  <si>
    <t>North Ticket Office</t>
  </si>
  <si>
    <t>South Ticket Office</t>
  </si>
  <si>
    <t>North Coaches Box</t>
  </si>
  <si>
    <t>South Coaches Box</t>
  </si>
  <si>
    <t xml:space="preserve">Frederick Theatre </t>
  </si>
  <si>
    <t>LECTURE HALLS</t>
  </si>
  <si>
    <t>Notes:  Based on rates approved in August 2010</t>
  </si>
  <si>
    <t>Daily Rate per Vehicle</t>
  </si>
  <si>
    <t>Aerobics Studio</t>
  </si>
  <si>
    <t>Martial Arts Room</t>
  </si>
  <si>
    <t>Climbing Wall</t>
  </si>
  <si>
    <t>Entire Facility</t>
  </si>
  <si>
    <t>Gymnasium - One</t>
  </si>
  <si>
    <t>Gymnasium - Two</t>
  </si>
  <si>
    <t>Mitchell Hall Pool</t>
  </si>
  <si>
    <t>MULTI-PURPOSE ROOM</t>
  </si>
  <si>
    <t>Mitchell Hall - Room 112, 113 or 114</t>
  </si>
  <si>
    <t>POOLS</t>
  </si>
  <si>
    <t>Mitchell Hall - 2 Gyms</t>
  </si>
  <si>
    <t>Mitchell Hall - 3 Gyms</t>
  </si>
  <si>
    <t>GYMNASIUMS</t>
  </si>
  <si>
    <t>FIELDHOUSE</t>
  </si>
  <si>
    <t>Mitchell Hall Fieldhouse</t>
  </si>
  <si>
    <t>DANCE STUDIO</t>
  </si>
  <si>
    <t>Mitchell Hall Dance Studio</t>
  </si>
  <si>
    <t>Mitchell Hall Multi-Purpose Room</t>
  </si>
  <si>
    <t>Strzelczyk Great Hall</t>
  </si>
  <si>
    <t>Courtyard</t>
  </si>
  <si>
    <t>Baby Grand Piano</t>
  </si>
  <si>
    <t>Allen Conference Room</t>
  </si>
  <si>
    <t>Graff Main Hall - Room 247</t>
  </si>
  <si>
    <t>Lindner Forest</t>
  </si>
  <si>
    <t>Annett Rectial Hall</t>
  </si>
  <si>
    <t>Wimberly Hall - Room 141</t>
  </si>
  <si>
    <t>Cowley Hall - Room 100</t>
  </si>
  <si>
    <t>Cowley Hall - Room 140</t>
  </si>
  <si>
    <t>Cowley Hall - Room 156</t>
  </si>
  <si>
    <t>Multipurpose Room</t>
  </si>
  <si>
    <t>Gymnasium - Four</t>
  </si>
  <si>
    <t>Reviewed and Approved by Bob 2.17.14</t>
  </si>
  <si>
    <t>CLEARY CENTER</t>
  </si>
  <si>
    <t>Area</t>
  </si>
  <si>
    <t>SPACE RENTAL FEES</t>
  </si>
  <si>
    <t>Entire Building</t>
  </si>
  <si>
    <t>Room</t>
  </si>
  <si>
    <t>UNIVERSITY PARKING</t>
  </si>
  <si>
    <t xml:space="preserve">VETERANS MEMORIAL FIELD </t>
  </si>
  <si>
    <t>1-4 Hours</t>
  </si>
  <si>
    <t>4-8 Hours</t>
  </si>
  <si>
    <t>1 Day</t>
  </si>
  <si>
    <t>2 Day</t>
  </si>
  <si>
    <t>3 Day</t>
  </si>
  <si>
    <t>Eagle Hall Meeting (West)</t>
  </si>
  <si>
    <t>Eagle Hall Meeting (East)</t>
  </si>
  <si>
    <t>Eagle Hall Conference Room</t>
  </si>
  <si>
    <t>Eagle Hall Multi-purpose</t>
  </si>
  <si>
    <t>Residence Hall Computer Lab</t>
  </si>
  <si>
    <t>RESIDENCE LIFE</t>
  </si>
  <si>
    <t>Sales Tax</t>
  </si>
  <si>
    <t>Graff Main Hall w/ Balcony</t>
  </si>
  <si>
    <t>Rueter Hall Conference Room</t>
  </si>
  <si>
    <t>CONFERENCE ROOMS</t>
  </si>
  <si>
    <t>Various Locations</t>
  </si>
  <si>
    <t>Wimberly Hall - Room 102</t>
  </si>
  <si>
    <t>Wimberly Hall - Room 122</t>
  </si>
  <si>
    <t>Centennial Hall - Room 1309</t>
  </si>
  <si>
    <t>Centennial Hall - Room 1400</t>
  </si>
  <si>
    <t>Sales tax will be charged in addition to the published rates for non-exempt organizations.</t>
  </si>
  <si>
    <t>Gymnasium - Three</t>
  </si>
  <si>
    <t>Racquetball (1 Court)</t>
  </si>
  <si>
    <t>Racquetball (2 Courts)</t>
  </si>
  <si>
    <t>MITCHELL HALL</t>
  </si>
  <si>
    <t>1st Floor</t>
  </si>
  <si>
    <t>2nd Floor</t>
  </si>
  <si>
    <t>3rd Floor</t>
  </si>
  <si>
    <t>MULTI-PURPOSE ROOMS</t>
  </si>
  <si>
    <t>Hall of Nations - Centennial Hall</t>
  </si>
  <si>
    <t>BUILDINGS - CENTENNIAL HALL</t>
  </si>
  <si>
    <t>BUILDINGS - WIMBERLY</t>
  </si>
  <si>
    <t>Art Gallery</t>
  </si>
  <si>
    <t>3103 Formal Dining Room</t>
  </si>
  <si>
    <t>3105 Dining Room</t>
  </si>
  <si>
    <t>STUDENT UNION</t>
  </si>
  <si>
    <t>2110 Miller Bluff Room</t>
  </si>
  <si>
    <t>2120 Cliffwood Bluff Room</t>
  </si>
  <si>
    <t>2130 Grandad Bluff Room</t>
  </si>
  <si>
    <t>0110 Entertainment Café (Room only)</t>
  </si>
  <si>
    <t>0120 Theater (220 seats)</t>
  </si>
  <si>
    <t>2110-2130 Combined Bluffs Room</t>
  </si>
  <si>
    <t xml:space="preserve">2310 Meeting Room  </t>
  </si>
  <si>
    <t>3115  Meeting Room (555 sq ft)</t>
  </si>
  <si>
    <t>3120  Meeting Room  (690 sq ft)</t>
  </si>
  <si>
    <t>3125  Meeting Room  (490 sq ft)</t>
  </si>
  <si>
    <t>3130  Meeting Room  (680 sq ft)</t>
  </si>
  <si>
    <t>3135  Meeting Room  (460 sq ft)</t>
  </si>
  <si>
    <t>3145  Meeting Room  (373 sq ft)</t>
  </si>
  <si>
    <t>3310  Meeting Room  (1650 sq ft)</t>
  </si>
  <si>
    <t>3314  Meeting Room  (1125 sq ft)</t>
  </si>
  <si>
    <t>Institute for Campus Excellence - Murphy Library</t>
  </si>
  <si>
    <t>RECREATIONAL EAGLE CENTER</t>
  </si>
  <si>
    <t>NON-UWL GROUPS</t>
  </si>
  <si>
    <t>NONUW-L GROUPS</t>
  </si>
  <si>
    <t>Press Box*</t>
  </si>
  <si>
    <t>*PA/Scoreboard/Videoboard available at additional cost</t>
  </si>
  <si>
    <t>Entire 2nd Floor (w/approval only)</t>
  </si>
  <si>
    <t>Addition - Full Upstairs</t>
  </si>
  <si>
    <t>Addition - Half Upstairs</t>
  </si>
  <si>
    <t>Lobby</t>
  </si>
  <si>
    <t>Conference Room</t>
  </si>
  <si>
    <t>Fitness Center Addition</t>
  </si>
  <si>
    <t>Soccer/Lacrosse Game (all inclusive)</t>
  </si>
  <si>
    <t>Standard/General (Level 1-3)</t>
  </si>
  <si>
    <t>Active/Distance Learning Classroom (Morris 125, Graff 208, Wimberly 311, Centennial 1404/3212, &amp; Level 3+)</t>
  </si>
  <si>
    <t>3110  Meeting Room (1200 sq ft)</t>
  </si>
  <si>
    <t>2100 Meeting Room (520 sq ft)</t>
  </si>
  <si>
    <t>GPR FUNDED FACILITIES</t>
  </si>
  <si>
    <t>SPORTS PERFORMANCE CENTER</t>
  </si>
  <si>
    <t xml:space="preserve">Skogen Family Sports Performance Center </t>
  </si>
  <si>
    <t>CFA Lawns</t>
  </si>
  <si>
    <t>Recreation Fields (per field)</t>
  </si>
  <si>
    <t>Soccer/Lacrosse Field**</t>
  </si>
  <si>
    <t>**Established rate intended for Soccer/La Crosse use purposes. If utilizing for other recreational use, the REC field rates applied.</t>
  </si>
  <si>
    <t>Daily              (4+ hours)</t>
  </si>
  <si>
    <t>C-1</t>
  </si>
  <si>
    <t>C-2</t>
  </si>
  <si>
    <t>C-3</t>
  </si>
  <si>
    <t>C-5</t>
  </si>
  <si>
    <t>C-7</t>
  </si>
  <si>
    <t>C-8</t>
  </si>
  <si>
    <t>C-9</t>
  </si>
  <si>
    <t>C-10</t>
  </si>
  <si>
    <t>C-12</t>
  </si>
  <si>
    <t>Ramp, per Level</t>
  </si>
  <si>
    <t>1/2 Day             (1-4 hours)</t>
  </si>
  <si>
    <t>N/A</t>
  </si>
  <si>
    <t>New Fieldhouse</t>
  </si>
  <si>
    <t xml:space="preserve">*Equipment, audio, etc. available at an additional cost. </t>
  </si>
  <si>
    <t>Track Meet (all inclusive)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</si>
</sst>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&quot;$&quot;#,##0.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6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i/>
      <sz val="10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6" fillId="0" borderId="0" applyFont="0" applyFill="0" applyBorder="0" applyAlignment="0" applyProtection="0"/>
    <xf numFmtId="0" fontId="3" fillId="0" borderId="0"/>
    <xf numFmtId="0" fontId="2" fillId="0" borderId="0"/>
    <xf numFmtId="44" fontId="17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centerContinuous" vertical="center"/>
    </xf>
    <xf numFmtId="0" fontId="6" fillId="0" borderId="3" xfId="0" applyFont="1" applyBorder="1"/>
    <xf numFmtId="0" fontId="12" fillId="0" borderId="0" xfId="0" applyFont="1"/>
    <xf numFmtId="0" fontId="4" fillId="0" borderId="0" xfId="0" applyFont="1" applyAlignment="1">
      <alignment horizontal="centerContinuous" vertical="center"/>
    </xf>
    <xf numFmtId="0" fontId="6" fillId="0" borderId="4" xfId="0" applyFont="1" applyBorder="1"/>
    <xf numFmtId="165" fontId="3" fillId="0" borderId="0" xfId="0" applyNumberFormat="1" applyFont="1" applyAlignment="1">
      <alignment horizontal="right"/>
    </xf>
    <xf numFmtId="0" fontId="4" fillId="0" borderId="17" xfId="0" applyFont="1" applyBorder="1"/>
    <xf numFmtId="0" fontId="3" fillId="0" borderId="10" xfId="0" applyFont="1" applyBorder="1"/>
    <xf numFmtId="0" fontId="3" fillId="0" borderId="5" xfId="0" applyFont="1" applyBorder="1"/>
    <xf numFmtId="0" fontId="4" fillId="0" borderId="0" xfId="0" applyFont="1"/>
    <xf numFmtId="0" fontId="3" fillId="0" borderId="7" xfId="0" applyFont="1" applyBorder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9" xfId="0" applyFont="1" applyBorder="1"/>
    <xf numFmtId="0" fontId="3" fillId="0" borderId="12" xfId="0" applyFont="1" applyBorder="1"/>
    <xf numFmtId="0" fontId="3" fillId="0" borderId="0" xfId="0" applyFont="1" applyAlignment="1">
      <alignment horizontal="left" wrapText="1"/>
    </xf>
    <xf numFmtId="165" fontId="3" fillId="0" borderId="2" xfId="0" applyNumberFormat="1" applyFont="1" applyBorder="1" applyAlignment="1">
      <alignment horizontal="left" wrapText="1"/>
    </xf>
    <xf numFmtId="0" fontId="3" fillId="0" borderId="23" xfId="0" applyFont="1" applyBorder="1"/>
    <xf numFmtId="166" fontId="3" fillId="0" borderId="0" xfId="4" applyNumberFormat="1" applyFont="1" applyBorder="1" applyAlignment="1"/>
    <xf numFmtId="164" fontId="4" fillId="0" borderId="16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left" wrapText="1"/>
    </xf>
    <xf numFmtId="165" fontId="6" fillId="0" borderId="29" xfId="0" applyNumberFormat="1" applyFont="1" applyBorder="1" applyAlignment="1">
      <alignment horizontal="right"/>
    </xf>
    <xf numFmtId="165" fontId="3" fillId="0" borderId="30" xfId="0" applyNumberFormat="1" applyFont="1" applyBorder="1" applyAlignment="1">
      <alignment horizontal="right"/>
    </xf>
    <xf numFmtId="165" fontId="3" fillId="0" borderId="31" xfId="0" applyNumberFormat="1" applyFont="1" applyBorder="1" applyAlignment="1">
      <alignment horizontal="right"/>
    </xf>
    <xf numFmtId="0" fontId="3" fillId="0" borderId="19" xfId="0" applyFont="1" applyBorder="1" applyAlignment="1">
      <alignment horizontal="left"/>
    </xf>
    <xf numFmtId="0" fontId="19" fillId="0" borderId="0" xfId="0" applyFont="1" applyAlignment="1">
      <alignment horizontal="left" vertical="center"/>
    </xf>
    <xf numFmtId="165" fontId="3" fillId="0" borderId="25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5" fillId="0" borderId="0" xfId="0" applyNumberFormat="1" applyFont="1" applyAlignment="1">
      <alignment horizontal="right"/>
    </xf>
    <xf numFmtId="165" fontId="3" fillId="0" borderId="24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wrapText="1"/>
    </xf>
    <xf numFmtId="165" fontId="3" fillId="0" borderId="18" xfId="0" applyNumberFormat="1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165" fontId="3" fillId="0" borderId="13" xfId="0" applyNumberFormat="1" applyFont="1" applyBorder="1" applyAlignment="1">
      <alignment horizontal="center" wrapText="1"/>
    </xf>
    <xf numFmtId="165" fontId="3" fillId="0" borderId="14" xfId="0" applyNumberFormat="1" applyFont="1" applyBorder="1" applyAlignment="1">
      <alignment horizontal="center" wrapText="1"/>
    </xf>
    <xf numFmtId="165" fontId="3" fillId="0" borderId="18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27" xfId="0" applyNumberFormat="1" applyFont="1" applyBorder="1" applyAlignment="1">
      <alignment horizontal="center" wrapText="1"/>
    </xf>
    <xf numFmtId="165" fontId="3" fillId="0" borderId="28" xfId="0" applyNumberFormat="1" applyFont="1" applyBorder="1" applyAlignment="1">
      <alignment horizontal="center" wrapText="1"/>
    </xf>
    <xf numFmtId="165" fontId="3" fillId="0" borderId="27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165" fontId="3" fillId="0" borderId="32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left"/>
    </xf>
    <xf numFmtId="165" fontId="3" fillId="0" borderId="7" xfId="0" applyNumberFormat="1" applyFont="1" applyBorder="1" applyAlignment="1">
      <alignment horizontal="left"/>
    </xf>
    <xf numFmtId="165" fontId="3" fillId="0" borderId="10" xfId="0" applyNumberFormat="1" applyFont="1" applyBorder="1" applyAlignment="1">
      <alignment horizontal="left"/>
    </xf>
    <xf numFmtId="165" fontId="5" fillId="0" borderId="12" xfId="0" applyNumberFormat="1" applyFont="1" applyBorder="1" applyAlignment="1">
      <alignment horizontal="left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 wrapText="1"/>
    </xf>
    <xf numFmtId="9" fontId="3" fillId="0" borderId="0" xfId="1" applyFont="1" applyBorder="1" applyAlignment="1">
      <alignment horizontal="right"/>
    </xf>
    <xf numFmtId="165" fontId="3" fillId="0" borderId="0" xfId="0" applyNumberFormat="1" applyFont="1" applyAlignment="1">
      <alignment horizontal="left" wrapText="1"/>
    </xf>
    <xf numFmtId="165" fontId="3" fillId="0" borderId="33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0" fontId="3" fillId="0" borderId="26" xfId="0" applyFont="1" applyBorder="1"/>
    <xf numFmtId="0" fontId="18" fillId="0" borderId="16" xfId="5" applyFont="1" applyBorder="1" applyAlignment="1">
      <alignment horizontal="center"/>
    </xf>
    <xf numFmtId="0" fontId="18" fillId="0" borderId="17" xfId="5" applyFont="1" applyBorder="1" applyAlignment="1">
      <alignment horizontal="left"/>
    </xf>
    <xf numFmtId="0" fontId="18" fillId="0" borderId="15" xfId="5" applyFont="1" applyBorder="1" applyAlignment="1">
      <alignment horizontal="center"/>
    </xf>
    <xf numFmtId="0" fontId="3" fillId="0" borderId="34" xfId="0" applyFont="1" applyBorder="1"/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65" fontId="15" fillId="0" borderId="8" xfId="5" applyNumberFormat="1" applyFont="1" applyBorder="1" applyAlignment="1">
      <alignment horizontal="center"/>
    </xf>
    <xf numFmtId="165" fontId="15" fillId="0" borderId="9" xfId="5" applyNumberFormat="1" applyFont="1" applyBorder="1" applyAlignment="1">
      <alignment horizontal="center"/>
    </xf>
    <xf numFmtId="0" fontId="15" fillId="0" borderId="23" xfId="5" applyFont="1" applyBorder="1"/>
    <xf numFmtId="165" fontId="15" fillId="0" borderId="24" xfId="5" applyNumberFormat="1" applyFont="1" applyBorder="1" applyAlignment="1">
      <alignment horizontal="center"/>
    </xf>
    <xf numFmtId="165" fontId="15" fillId="0" borderId="18" xfId="5" applyNumberFormat="1" applyFont="1" applyBorder="1" applyAlignment="1">
      <alignment horizontal="center"/>
    </xf>
    <xf numFmtId="0" fontId="15" fillId="0" borderId="5" xfId="5" applyFont="1" applyBorder="1"/>
    <xf numFmtId="165" fontId="15" fillId="0" borderId="1" xfId="5" applyNumberFormat="1" applyFont="1" applyBorder="1" applyAlignment="1">
      <alignment horizontal="center"/>
    </xf>
    <xf numFmtId="165" fontId="15" fillId="0" borderId="6" xfId="5" applyNumberFormat="1" applyFont="1" applyBorder="1" applyAlignment="1">
      <alignment horizontal="center"/>
    </xf>
    <xf numFmtId="0" fontId="15" fillId="0" borderId="7" xfId="5" applyFont="1" applyBorder="1"/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5" fontId="0" fillId="0" borderId="0" xfId="0" applyNumberFormat="1"/>
    <xf numFmtId="167" fontId="0" fillId="0" borderId="0" xfId="0" applyNumberFormat="1"/>
    <xf numFmtId="165" fontId="3" fillId="0" borderId="0" xfId="0" applyNumberFormat="1" applyFont="1" applyAlignment="1">
      <alignment horizontal="left"/>
    </xf>
    <xf numFmtId="0" fontId="4" fillId="0" borderId="23" xfId="0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6" fontId="3" fillId="0" borderId="1" xfId="0" applyNumberFormat="1" applyFont="1" applyBorder="1" applyAlignment="1">
      <alignment horizontal="center" vertical="center" wrapText="1"/>
    </xf>
    <xf numFmtId="6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6" fontId="3" fillId="0" borderId="8" xfId="0" applyNumberFormat="1" applyFont="1" applyBorder="1" applyAlignment="1">
      <alignment horizontal="center" vertical="center" wrapText="1"/>
    </xf>
    <xf numFmtId="6" fontId="3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8" xfId="0" applyFont="1" applyBorder="1"/>
    <xf numFmtId="164" fontId="4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vertical="center"/>
    </xf>
    <xf numFmtId="165" fontId="3" fillId="0" borderId="38" xfId="0" applyNumberFormat="1" applyFont="1" applyBorder="1" applyAlignment="1">
      <alignment horizontal="right"/>
    </xf>
  </cellXfs>
  <cellStyles count="6">
    <cellStyle name="Currency" xfId="4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0</xdr:col>
      <xdr:colOff>1293793</xdr:colOff>
      <xdr:row>4</xdr:row>
      <xdr:rowOff>93345</xdr:rowOff>
    </xdr:to>
    <xdr:pic>
      <xdr:nvPicPr>
        <xdr:cNvPr id="4" name="Picture 3" descr="UWL logo color logo">
          <a:extLst>
            <a:ext uri="{FF2B5EF4-FFF2-40B4-BE49-F238E27FC236}">
              <a16:creationId xmlns:a16="http://schemas.microsoft.com/office/drawing/2014/main" id="{36B92E38-0856-4B00-B438-077B4E8BF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1008043" cy="66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9525</xdr:rowOff>
    </xdr:from>
    <xdr:to>
      <xdr:col>0</xdr:col>
      <xdr:colOff>1331893</xdr:colOff>
      <xdr:row>4</xdr:row>
      <xdr:rowOff>140970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8AAAC643-F9AF-4F55-AEE3-A011FC9C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0975"/>
          <a:ext cx="1008043" cy="66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133350</xdr:rowOff>
    </xdr:from>
    <xdr:to>
      <xdr:col>0</xdr:col>
      <xdr:colOff>1303318</xdr:colOff>
      <xdr:row>4</xdr:row>
      <xdr:rowOff>97155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29B6171D-991C-4EF6-BADC-6D32B4A6E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3350"/>
          <a:ext cx="1008043" cy="668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0</xdr:rowOff>
    </xdr:from>
    <xdr:to>
      <xdr:col>0</xdr:col>
      <xdr:colOff>1259503</xdr:colOff>
      <xdr:row>4</xdr:row>
      <xdr:rowOff>140970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B25D117E-48DA-44A7-AF36-1778C3A5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450"/>
          <a:ext cx="1002328" cy="67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308610</xdr:colOff>
      <xdr:row>0</xdr:row>
      <xdr:rowOff>142875</xdr:rowOff>
    </xdr:from>
    <xdr:to>
      <xdr:col>0</xdr:col>
      <xdr:colOff>1314748</xdr:colOff>
      <xdr:row>4</xdr:row>
      <xdr:rowOff>158115</xdr:rowOff>
    </xdr:to>
    <xdr:pic>
      <xdr:nvPicPr>
        <xdr:cNvPr id="2" name="Picture 1" descr="UWL logo color logo">
          <a:extLst>
            <a:ext uri="{FF2B5EF4-FFF2-40B4-BE49-F238E27FC236}">
              <a16:creationId xmlns:a16="http://schemas.microsoft.com/office/drawing/2014/main" id="{44C68DE2-F092-49CB-AEA8-A25A986AC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142875"/>
          <a:ext cx="1006138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270212</xdr:colOff>
      <xdr:row>1</xdr:row>
      <xdr:rowOff>20954</xdr:rowOff>
    </xdr:from>
    <xdr:to>
      <xdr:col>0</xdr:col>
      <xdr:colOff>1276350</xdr:colOff>
      <xdr:row>4</xdr:row>
      <xdr:rowOff>95249</xdr:rowOff>
    </xdr:to>
    <xdr:pic>
      <xdr:nvPicPr>
        <xdr:cNvPr id="5" name="Picture 4" descr="UWL logo color logo">
          <a:extLst>
            <a:ext uri="{FF2B5EF4-FFF2-40B4-BE49-F238E27FC236}">
              <a16:creationId xmlns:a16="http://schemas.microsoft.com/office/drawing/2014/main" id="{AB889400-CDA2-4342-A608-3CADAB75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212" y="192404"/>
          <a:ext cx="1002328" cy="668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161925</xdr:rowOff>
    </xdr:from>
    <xdr:to>
      <xdr:col>0</xdr:col>
      <xdr:colOff>1409998</xdr:colOff>
      <xdr:row>4</xdr:row>
      <xdr:rowOff>49530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C167A846-97CE-4413-9B94-BE2033D5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61925"/>
          <a:ext cx="1009948" cy="668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180975</xdr:rowOff>
    </xdr:from>
    <xdr:to>
      <xdr:col>0</xdr:col>
      <xdr:colOff>1634788</xdr:colOff>
      <xdr:row>4</xdr:row>
      <xdr:rowOff>36195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647D4E70-3C8A-49C5-8DE5-78494E6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1006138" cy="67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1168063</xdr:colOff>
      <xdr:row>4</xdr:row>
      <xdr:rowOff>131445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5F50E446-E9E3-4A06-8C0E-82D4CC7E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1006138" cy="67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5"/>
  <sheetViews>
    <sheetView zoomScaleNormal="100" workbookViewId="0">
      <selection activeCell="H24" sqref="H24"/>
    </sheetView>
  </sheetViews>
  <sheetFormatPr defaultColWidth="9.109375" defaultRowHeight="13.2" x14ac:dyDescent="0.25"/>
  <cols>
    <col min="1" max="1" width="46.88671875" style="1" customWidth="1"/>
    <col min="2" max="4" width="13.6640625" style="2" customWidth="1"/>
    <col min="5" max="5" width="8.33203125" customWidth="1"/>
    <col min="6" max="8" width="8.88671875"/>
    <col min="9" max="9" width="26.6640625" bestFit="1" customWidth="1"/>
    <col min="10" max="31" width="8.88671875" customWidth="1"/>
    <col min="32" max="16384" width="9.109375" style="1"/>
  </cols>
  <sheetData>
    <row r="1" spans="1:31" x14ac:dyDescent="0.25">
      <c r="A1" s="118"/>
      <c r="B1" s="118"/>
      <c r="C1" s="118"/>
      <c r="D1" s="118"/>
    </row>
    <row r="2" spans="1:31" x14ac:dyDescent="0.25">
      <c r="A2" s="119" t="s">
        <v>7</v>
      </c>
      <c r="B2" s="120"/>
      <c r="C2" s="120"/>
      <c r="D2" s="120"/>
    </row>
    <row r="3" spans="1:31" x14ac:dyDescent="0.25">
      <c r="A3" s="117" t="s">
        <v>161</v>
      </c>
      <c r="B3" s="117"/>
      <c r="C3" s="117"/>
      <c r="D3" s="117"/>
    </row>
    <row r="4" spans="1:31" s="11" customFormat="1" ht="15" x14ac:dyDescent="0.25">
      <c r="A4" s="117" t="s">
        <v>88</v>
      </c>
      <c r="B4" s="117"/>
      <c r="C4" s="117"/>
      <c r="D4" s="117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x14ac:dyDescent="0.25">
      <c r="A5" s="117" t="s">
        <v>146</v>
      </c>
      <c r="B5" s="117"/>
      <c r="C5" s="117"/>
      <c r="D5" s="117"/>
    </row>
    <row r="6" spans="1:31" ht="13.8" thickBot="1" x14ac:dyDescent="0.3">
      <c r="A6" s="12"/>
      <c r="B6" s="9"/>
      <c r="C6" s="9"/>
      <c r="D6" s="9"/>
    </row>
    <row r="7" spans="1:31" s="10" customFormat="1" ht="13.8" thickBot="1" x14ac:dyDescent="0.3">
      <c r="A7" s="15" t="s">
        <v>4</v>
      </c>
      <c r="B7" s="31" t="s">
        <v>2</v>
      </c>
      <c r="C7" s="31" t="s">
        <v>0</v>
      </c>
      <c r="D7" s="30" t="s">
        <v>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x14ac:dyDescent="0.25">
      <c r="A8" s="28" t="s">
        <v>105</v>
      </c>
      <c r="B8" s="41">
        <v>250</v>
      </c>
      <c r="C8" s="42">
        <f t="shared" ref="C8:C17" si="0">B8*2</f>
        <v>500</v>
      </c>
      <c r="D8" s="43">
        <f>C8*0.8*5</f>
        <v>2000</v>
      </c>
    </row>
    <row r="9" spans="1:31" x14ac:dyDescent="0.25">
      <c r="A9" s="16" t="s">
        <v>111</v>
      </c>
      <c r="B9" s="44">
        <v>175</v>
      </c>
      <c r="C9" s="42">
        <f t="shared" si="0"/>
        <v>350</v>
      </c>
      <c r="D9" s="45">
        <f t="shared" ref="D9:D17" si="1">C9*0.8*5</f>
        <v>1400</v>
      </c>
    </row>
    <row r="10" spans="1:31" x14ac:dyDescent="0.25">
      <c r="A10" s="16" t="s">
        <v>112</v>
      </c>
      <c r="B10" s="44">
        <v>175</v>
      </c>
      <c r="C10" s="42">
        <f t="shared" ref="C10" si="2">B10*2</f>
        <v>350</v>
      </c>
      <c r="D10" s="45">
        <f t="shared" ref="D10" si="3">C10*0.8*5</f>
        <v>1400</v>
      </c>
    </row>
    <row r="11" spans="1:31" x14ac:dyDescent="0.25">
      <c r="A11" s="16" t="s">
        <v>125</v>
      </c>
      <c r="B11" s="44">
        <v>175</v>
      </c>
      <c r="C11" s="42">
        <f t="shared" ref="C11" si="4">B11*2</f>
        <v>350</v>
      </c>
      <c r="D11" s="45">
        <f t="shared" ref="D11" si="5">C11*0.8*5</f>
        <v>1400</v>
      </c>
    </row>
    <row r="12" spans="1:31" ht="12.75" customHeight="1" x14ac:dyDescent="0.25">
      <c r="A12" s="16" t="s">
        <v>78</v>
      </c>
      <c r="B12" s="44">
        <v>175</v>
      </c>
      <c r="C12" s="42">
        <f t="shared" si="0"/>
        <v>350</v>
      </c>
      <c r="D12" s="45">
        <f t="shared" si="1"/>
        <v>1400</v>
      </c>
    </row>
    <row r="13" spans="1:31" x14ac:dyDescent="0.25">
      <c r="A13" s="32" t="s">
        <v>50</v>
      </c>
      <c r="B13" s="46">
        <v>175</v>
      </c>
      <c r="C13" s="46">
        <f t="shared" si="0"/>
        <v>350</v>
      </c>
      <c r="D13" s="47">
        <f t="shared" si="1"/>
        <v>1400</v>
      </c>
    </row>
    <row r="14" spans="1:31" x14ac:dyDescent="0.25">
      <c r="A14" s="81"/>
      <c r="B14" s="79"/>
      <c r="C14" s="79"/>
      <c r="D14" s="79"/>
    </row>
    <row r="15" spans="1:31" x14ac:dyDescent="0.25">
      <c r="A15" s="15" t="s">
        <v>121</v>
      </c>
      <c r="B15" s="31" t="s">
        <v>2</v>
      </c>
      <c r="C15" s="31" t="s">
        <v>0</v>
      </c>
      <c r="D15" s="30" t="s">
        <v>1</v>
      </c>
    </row>
    <row r="16" spans="1:31" x14ac:dyDescent="0.25">
      <c r="A16" s="16" t="s">
        <v>122</v>
      </c>
      <c r="B16" s="42">
        <v>175</v>
      </c>
      <c r="C16" s="42">
        <f t="shared" ref="C16" si="6">B16*2</f>
        <v>350</v>
      </c>
      <c r="D16" s="45">
        <f t="shared" ref="D16" si="7">C16*0.8*5</f>
        <v>1400</v>
      </c>
    </row>
    <row r="17" spans="1:31" x14ac:dyDescent="0.25">
      <c r="A17" s="32" t="s">
        <v>144</v>
      </c>
      <c r="B17" s="46">
        <v>175</v>
      </c>
      <c r="C17" s="46">
        <f t="shared" si="0"/>
        <v>350</v>
      </c>
      <c r="D17" s="47">
        <f t="shared" si="1"/>
        <v>1400</v>
      </c>
    </row>
    <row r="18" spans="1:31" x14ac:dyDescent="0.25">
      <c r="A18" s="3"/>
      <c r="B18" s="20"/>
      <c r="C18" s="20"/>
      <c r="D18" s="20"/>
    </row>
    <row r="19" spans="1:31" s="13" customFormat="1" ht="13.8" thickBot="1" x14ac:dyDescent="0.3">
      <c r="A19" s="15" t="s">
        <v>5</v>
      </c>
      <c r="B19" s="31" t="s">
        <v>2</v>
      </c>
      <c r="C19" s="31" t="s">
        <v>0</v>
      </c>
      <c r="D19" s="30" t="s">
        <v>1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ht="29.25" customHeight="1" x14ac:dyDescent="0.25">
      <c r="A20" s="104" t="s">
        <v>158</v>
      </c>
      <c r="B20" s="101">
        <v>100</v>
      </c>
      <c r="C20" s="102">
        <v>200</v>
      </c>
      <c r="D20" s="103">
        <v>750</v>
      </c>
      <c r="E20" s="1"/>
    </row>
    <row r="21" spans="1:31" x14ac:dyDescent="0.25">
      <c r="A21" s="84" t="s">
        <v>157</v>
      </c>
      <c r="B21" s="54">
        <v>50</v>
      </c>
      <c r="C21" s="52">
        <v>100</v>
      </c>
      <c r="D21" s="53">
        <v>375</v>
      </c>
    </row>
    <row r="22" spans="1:31" x14ac:dyDescent="0.25">
      <c r="A22" s="18"/>
      <c r="B22" s="20"/>
      <c r="C22" s="20"/>
      <c r="D22" s="20"/>
    </row>
    <row r="23" spans="1:31" x14ac:dyDescent="0.25">
      <c r="A23" s="15" t="s">
        <v>107</v>
      </c>
      <c r="B23" s="31" t="s">
        <v>2</v>
      </c>
      <c r="C23" s="31" t="s">
        <v>0</v>
      </c>
      <c r="D23" s="30" t="s">
        <v>1</v>
      </c>
    </row>
    <row r="24" spans="1:31" x14ac:dyDescent="0.25">
      <c r="A24" s="25" t="s">
        <v>108</v>
      </c>
      <c r="B24" s="48">
        <v>40</v>
      </c>
      <c r="C24" s="48">
        <f t="shared" ref="C24" si="8">B24*2</f>
        <v>80</v>
      </c>
      <c r="D24" s="49">
        <f t="shared" ref="D24" si="9">C24*0.8*5</f>
        <v>320</v>
      </c>
    </row>
    <row r="25" spans="1:31" x14ac:dyDescent="0.25">
      <c r="A25" s="18"/>
      <c r="B25" s="20"/>
      <c r="C25" s="20"/>
      <c r="D25" s="20"/>
    </row>
    <row r="26" spans="1:31" x14ac:dyDescent="0.25">
      <c r="A26" s="15" t="s">
        <v>51</v>
      </c>
      <c r="B26" s="31" t="s">
        <v>2</v>
      </c>
      <c r="C26" s="31" t="s">
        <v>0</v>
      </c>
      <c r="D26" s="30" t="s">
        <v>1</v>
      </c>
    </row>
    <row r="27" spans="1:31" x14ac:dyDescent="0.25">
      <c r="A27" s="16" t="s">
        <v>109</v>
      </c>
      <c r="B27" s="42">
        <v>50</v>
      </c>
      <c r="C27" s="42">
        <f t="shared" ref="C27" si="10">B27*2</f>
        <v>100</v>
      </c>
      <c r="D27" s="45">
        <f t="shared" ref="D27" si="11">C27*0.8*5</f>
        <v>400</v>
      </c>
    </row>
    <row r="28" spans="1:31" x14ac:dyDescent="0.25">
      <c r="A28" s="16" t="s">
        <v>110</v>
      </c>
      <c r="B28" s="42">
        <v>50</v>
      </c>
      <c r="C28" s="42">
        <f t="shared" ref="C28" si="12">B28*2</f>
        <v>100</v>
      </c>
      <c r="D28" s="45">
        <f t="shared" ref="D28" si="13">C28*0.8*5</f>
        <v>400</v>
      </c>
    </row>
    <row r="29" spans="1:31" x14ac:dyDescent="0.25">
      <c r="A29" s="16" t="s">
        <v>79</v>
      </c>
      <c r="B29" s="42">
        <v>50</v>
      </c>
      <c r="C29" s="42">
        <f t="shared" ref="C29:C33" si="14">B29*2</f>
        <v>100</v>
      </c>
      <c r="D29" s="45">
        <f t="shared" ref="D29:D33" si="15">C29*0.8*5</f>
        <v>400</v>
      </c>
    </row>
    <row r="30" spans="1:31" x14ac:dyDescent="0.25">
      <c r="A30" s="17" t="s">
        <v>76</v>
      </c>
      <c r="B30" s="42">
        <v>50</v>
      </c>
      <c r="C30" s="42">
        <f t="shared" si="14"/>
        <v>100</v>
      </c>
      <c r="D30" s="45">
        <f t="shared" si="15"/>
        <v>400</v>
      </c>
    </row>
    <row r="31" spans="1:31" x14ac:dyDescent="0.25">
      <c r="A31" s="17" t="s">
        <v>80</v>
      </c>
      <c r="B31" s="42">
        <v>50</v>
      </c>
      <c r="C31" s="42">
        <f t="shared" si="14"/>
        <v>100</v>
      </c>
      <c r="D31" s="45">
        <f t="shared" si="15"/>
        <v>400</v>
      </c>
    </row>
    <row r="32" spans="1:31" x14ac:dyDescent="0.25">
      <c r="A32" s="17" t="s">
        <v>81</v>
      </c>
      <c r="B32" s="42">
        <v>50</v>
      </c>
      <c r="C32" s="42">
        <f t="shared" si="14"/>
        <v>100</v>
      </c>
      <c r="D32" s="45">
        <f t="shared" si="15"/>
        <v>400</v>
      </c>
    </row>
    <row r="33" spans="1:31" x14ac:dyDescent="0.25">
      <c r="A33" s="19" t="s">
        <v>82</v>
      </c>
      <c r="B33" s="46">
        <v>50</v>
      </c>
      <c r="C33" s="46">
        <f t="shared" si="14"/>
        <v>100</v>
      </c>
      <c r="D33" s="47">
        <f t="shared" si="15"/>
        <v>400</v>
      </c>
    </row>
    <row r="34" spans="1:31" x14ac:dyDescent="0.25">
      <c r="A34" s="18"/>
      <c r="B34" s="20"/>
      <c r="C34" s="20"/>
      <c r="D34" s="20"/>
    </row>
    <row r="35" spans="1:31" s="13" customFormat="1" ht="13.8" thickBot="1" x14ac:dyDescent="0.3">
      <c r="A35" s="15" t="s">
        <v>6</v>
      </c>
      <c r="B35" s="31"/>
      <c r="C35" s="31" t="s">
        <v>0</v>
      </c>
      <c r="D35" s="30" t="s">
        <v>1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x14ac:dyDescent="0.25">
      <c r="A36" s="16" t="s">
        <v>10</v>
      </c>
      <c r="B36" s="44"/>
      <c r="C36" s="44">
        <v>65</v>
      </c>
      <c r="D36" s="45">
        <v>220</v>
      </c>
    </row>
    <row r="37" spans="1:31" x14ac:dyDescent="0.25">
      <c r="A37" s="16" t="s">
        <v>164</v>
      </c>
      <c r="B37" s="44"/>
      <c r="C37" s="44">
        <v>65</v>
      </c>
      <c r="D37" s="45">
        <v>220</v>
      </c>
    </row>
    <row r="38" spans="1:31" x14ac:dyDescent="0.25">
      <c r="A38" s="17" t="s">
        <v>11</v>
      </c>
      <c r="B38" s="55"/>
      <c r="C38" s="44">
        <v>65</v>
      </c>
      <c r="D38" s="56">
        <v>220</v>
      </c>
    </row>
    <row r="39" spans="1:31" x14ac:dyDescent="0.25">
      <c r="A39" s="17" t="s">
        <v>12</v>
      </c>
      <c r="B39" s="55"/>
      <c r="C39" s="44">
        <v>65</v>
      </c>
      <c r="D39" s="56">
        <v>220</v>
      </c>
    </row>
    <row r="40" spans="1:31" x14ac:dyDescent="0.25">
      <c r="A40" s="17" t="s">
        <v>77</v>
      </c>
      <c r="B40" s="55"/>
      <c r="C40" s="44">
        <v>90</v>
      </c>
      <c r="D40" s="57">
        <v>320</v>
      </c>
    </row>
    <row r="41" spans="1:31" x14ac:dyDescent="0.25">
      <c r="A41" s="19" t="s">
        <v>9</v>
      </c>
      <c r="B41" s="51"/>
      <c r="C41" s="51">
        <v>65</v>
      </c>
      <c r="D41" s="58">
        <v>220</v>
      </c>
    </row>
    <row r="43" spans="1:31" x14ac:dyDescent="0.25">
      <c r="A43" s="15" t="s">
        <v>123</v>
      </c>
      <c r="B43" s="31"/>
      <c r="C43" s="30" t="s">
        <v>0</v>
      </c>
    </row>
    <row r="44" spans="1:31" x14ac:dyDescent="0.25">
      <c r="A44" s="16" t="s">
        <v>118</v>
      </c>
      <c r="B44" s="82"/>
      <c r="C44" s="50">
        <f>545*2</f>
        <v>1090</v>
      </c>
    </row>
    <row r="45" spans="1:31" x14ac:dyDescent="0.25">
      <c r="A45" s="17" t="s">
        <v>119</v>
      </c>
      <c r="B45" s="82"/>
      <c r="C45" s="56">
        <f>725*2</f>
        <v>1450</v>
      </c>
    </row>
    <row r="46" spans="1:31" x14ac:dyDescent="0.25">
      <c r="A46" s="17" t="s">
        <v>120</v>
      </c>
      <c r="B46" s="82"/>
      <c r="C46" s="56">
        <f>850*2</f>
        <v>1700</v>
      </c>
    </row>
    <row r="47" spans="1:31" x14ac:dyDescent="0.25">
      <c r="A47" s="19" t="s">
        <v>89</v>
      </c>
      <c r="B47" s="83"/>
      <c r="C47" s="58">
        <f>SUM(C44:C46)</f>
        <v>4240</v>
      </c>
    </row>
    <row r="49" spans="1:3" x14ac:dyDescent="0.25">
      <c r="A49" s="15" t="s">
        <v>124</v>
      </c>
      <c r="B49" s="31"/>
      <c r="C49" s="30" t="s">
        <v>0</v>
      </c>
    </row>
    <row r="50" spans="1:3" x14ac:dyDescent="0.25">
      <c r="A50" s="16" t="s">
        <v>118</v>
      </c>
      <c r="B50" s="82"/>
      <c r="C50" s="50">
        <f>630*2</f>
        <v>1260</v>
      </c>
    </row>
    <row r="51" spans="1:3" x14ac:dyDescent="0.25">
      <c r="A51" s="17" t="s">
        <v>119</v>
      </c>
      <c r="B51" s="82"/>
      <c r="C51" s="56">
        <f>480*2</f>
        <v>960</v>
      </c>
    </row>
    <row r="52" spans="1:3" x14ac:dyDescent="0.25">
      <c r="A52" s="17" t="s">
        <v>120</v>
      </c>
      <c r="B52" s="82"/>
      <c r="C52" s="56">
        <f>365*2</f>
        <v>730</v>
      </c>
    </row>
    <row r="53" spans="1:3" x14ac:dyDescent="0.25">
      <c r="A53" s="19" t="s">
        <v>89</v>
      </c>
      <c r="B53" s="83"/>
      <c r="C53" s="58">
        <f>SUM(C50:C52)</f>
        <v>2950</v>
      </c>
    </row>
    <row r="55" spans="1:3" x14ac:dyDescent="0.25">
      <c r="A55" s="3" t="s">
        <v>104</v>
      </c>
      <c r="B55" s="40"/>
      <c r="C55" s="40"/>
    </row>
    <row r="56" spans="1:3" x14ac:dyDescent="0.25">
      <c r="A56" s="1" t="s">
        <v>113</v>
      </c>
    </row>
    <row r="58" spans="1:3" ht="12.75" customHeight="1" x14ac:dyDescent="0.25">
      <c r="A58" s="2"/>
    </row>
    <row r="68" spans="1:31" s="5" customFormat="1" ht="20.399999999999999" x14ac:dyDescent="0.35">
      <c r="A68" s="1"/>
      <c r="B68" s="2"/>
      <c r="C68" s="2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s="7" customFormat="1" x14ac:dyDescent="0.25">
      <c r="A69" s="1"/>
      <c r="B69" s="2"/>
      <c r="C69" s="2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1" spans="1:31" s="6" customFormat="1" x14ac:dyDescent="0.25">
      <c r="A71" s="1"/>
      <c r="B71" s="2"/>
      <c r="C71" s="2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1:31" s="6" customFormat="1" x14ac:dyDescent="0.25">
      <c r="A72" s="1"/>
      <c r="B72" s="2"/>
      <c r="C72" s="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31" s="6" customFormat="1" ht="20.399999999999999" x14ac:dyDescent="0.35">
      <c r="A73" s="5"/>
      <c r="B73" s="5"/>
      <c r="C73" s="5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31" s="6" customFormat="1" x14ac:dyDescent="0.25">
      <c r="A74" s="7"/>
      <c r="B74" s="7"/>
      <c r="C74" s="7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31" s="6" customFormat="1" x14ac:dyDescent="0.25">
      <c r="A75" s="1"/>
      <c r="B75" s="2"/>
      <c r="C75" s="2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s="6" customFormat="1" x14ac:dyDescent="0.25"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s="6" customFormat="1" x14ac:dyDescent="0.25"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s="6" customFormat="1" x14ac:dyDescent="0.25"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s="6" customFormat="1" x14ac:dyDescent="0.25"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s="6" customFormat="1" x14ac:dyDescent="0.25"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s="6" customFormat="1" x14ac:dyDescent="0.25"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s="6" customFormat="1" x14ac:dyDescent="0.25"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x14ac:dyDescent="0.25">
      <c r="A83" s="6"/>
      <c r="B83" s="6"/>
      <c r="C83" s="6"/>
    </row>
    <row r="84" spans="1:31" x14ac:dyDescent="0.25">
      <c r="A84" s="6"/>
      <c r="B84" s="6"/>
      <c r="C84" s="6"/>
    </row>
    <row r="85" spans="1:31" x14ac:dyDescent="0.25">
      <c r="A85" s="6"/>
      <c r="B85" s="6"/>
      <c r="C85" s="6"/>
    </row>
    <row r="86" spans="1:31" x14ac:dyDescent="0.25">
      <c r="A86" s="6"/>
      <c r="B86" s="6"/>
      <c r="C86" s="6"/>
    </row>
    <row r="87" spans="1:31" x14ac:dyDescent="0.25">
      <c r="A87" s="6"/>
      <c r="B87" s="6"/>
      <c r="C87" s="6"/>
    </row>
    <row r="110" spans="1:31" s="8" customFormat="1" x14ac:dyDescent="0.25">
      <c r="A110" s="1"/>
      <c r="B110" s="2"/>
      <c r="C110" s="2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</row>
    <row r="115" spans="1:3" x14ac:dyDescent="0.25">
      <c r="A115" s="8"/>
      <c r="B115" s="8"/>
      <c r="C115" s="8"/>
    </row>
  </sheetData>
  <mergeCells count="5">
    <mergeCell ref="A4:D4"/>
    <mergeCell ref="A1:D1"/>
    <mergeCell ref="A2:D2"/>
    <mergeCell ref="A5:D5"/>
    <mergeCell ref="A3:D3"/>
  </mergeCells>
  <phoneticPr fontId="0" type="noConversion"/>
  <printOptions horizontalCentered="1"/>
  <pageMargins left="0.75" right="0.75" top="0.25" bottom="0.33" header="10.68" footer="0.17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6"/>
  <sheetViews>
    <sheetView zoomScaleNormal="100" workbookViewId="0">
      <selection activeCell="A4" sqref="A4:D4"/>
    </sheetView>
  </sheetViews>
  <sheetFormatPr defaultColWidth="9.109375" defaultRowHeight="13.2" x14ac:dyDescent="0.25"/>
  <cols>
    <col min="1" max="1" width="42.88671875" style="1" customWidth="1"/>
    <col min="2" max="4" width="13.6640625" style="2" customWidth="1"/>
    <col min="5" max="5" width="15.33203125" customWidth="1"/>
    <col min="6" max="21" width="8.88671875" customWidth="1"/>
    <col min="22" max="16384" width="9.109375" style="1"/>
  </cols>
  <sheetData>
    <row r="1" spans="1:21" x14ac:dyDescent="0.25">
      <c r="A1" s="118"/>
      <c r="B1" s="118"/>
      <c r="C1" s="118"/>
      <c r="D1" s="118"/>
    </row>
    <row r="2" spans="1:21" x14ac:dyDescent="0.25">
      <c r="A2" s="119" t="s">
        <v>7</v>
      </c>
      <c r="B2" s="120"/>
      <c r="C2" s="120"/>
      <c r="D2" s="120"/>
    </row>
    <row r="3" spans="1:21" x14ac:dyDescent="0.25">
      <c r="A3" s="117" t="s">
        <v>86</v>
      </c>
      <c r="B3" s="117"/>
      <c r="C3" s="117"/>
      <c r="D3" s="117"/>
    </row>
    <row r="4" spans="1:21" s="11" customFormat="1" ht="15" x14ac:dyDescent="0.25">
      <c r="A4" s="117" t="s">
        <v>88</v>
      </c>
      <c r="B4" s="117"/>
      <c r="C4" s="117"/>
      <c r="D4" s="117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x14ac:dyDescent="0.25">
      <c r="A5" s="117" t="s">
        <v>146</v>
      </c>
      <c r="B5" s="117"/>
      <c r="C5" s="117"/>
      <c r="D5" s="117"/>
    </row>
    <row r="6" spans="1:21" x14ac:dyDescent="0.25">
      <c r="A6" s="12"/>
      <c r="B6" s="9"/>
      <c r="C6" s="9"/>
      <c r="D6" s="9"/>
    </row>
    <row r="7" spans="1:21" x14ac:dyDescent="0.25">
      <c r="A7" s="15" t="s">
        <v>86</v>
      </c>
      <c r="B7" s="31" t="s">
        <v>2</v>
      </c>
      <c r="C7" s="31" t="s">
        <v>0</v>
      </c>
      <c r="D7" s="30" t="s">
        <v>1</v>
      </c>
    </row>
    <row r="8" spans="1:21" x14ac:dyDescent="0.25">
      <c r="A8" s="17" t="s">
        <v>72</v>
      </c>
      <c r="B8" s="59">
        <f>240*0.5</f>
        <v>120</v>
      </c>
      <c r="C8" s="42">
        <f>B8*2</f>
        <v>240</v>
      </c>
      <c r="D8" s="45">
        <f t="shared" ref="D8:D11" si="0">C8*0.8*5</f>
        <v>960</v>
      </c>
      <c r="T8" s="1"/>
      <c r="U8" s="1"/>
    </row>
    <row r="9" spans="1:21" x14ac:dyDescent="0.25">
      <c r="A9" s="24" t="s">
        <v>75</v>
      </c>
      <c r="B9" s="59">
        <v>60</v>
      </c>
      <c r="C9" s="42">
        <f t="shared" ref="C9:C11" si="1">B9*2</f>
        <v>120</v>
      </c>
      <c r="D9" s="45">
        <f t="shared" si="0"/>
        <v>480</v>
      </c>
      <c r="T9" s="1"/>
      <c r="U9" s="1"/>
    </row>
    <row r="10" spans="1:21" x14ac:dyDescent="0.25">
      <c r="A10" s="17" t="s">
        <v>73</v>
      </c>
      <c r="B10" s="59">
        <v>60</v>
      </c>
      <c r="C10" s="42">
        <f t="shared" si="1"/>
        <v>120</v>
      </c>
      <c r="D10" s="45">
        <f t="shared" si="0"/>
        <v>480</v>
      </c>
      <c r="T10" s="1"/>
      <c r="U10" s="1"/>
    </row>
    <row r="11" spans="1:21" x14ac:dyDescent="0.25">
      <c r="A11" s="19" t="s">
        <v>74</v>
      </c>
      <c r="B11" s="51">
        <v>50</v>
      </c>
      <c r="C11" s="46">
        <f t="shared" si="1"/>
        <v>100</v>
      </c>
      <c r="D11" s="47">
        <f t="shared" si="0"/>
        <v>400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3" spans="1:21" x14ac:dyDescent="0.25">
      <c r="A13" s="3" t="s">
        <v>104</v>
      </c>
    </row>
    <row r="14" spans="1:21" x14ac:dyDescent="0.25">
      <c r="A14" s="1" t="s">
        <v>113</v>
      </c>
    </row>
    <row r="15" spans="1:21" s="3" customFormat="1" x14ac:dyDescent="0.25"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34" spans="5:21" s="5" customFormat="1" ht="20.399999999999999" x14ac:dyDescent="0.35"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5:21" s="7" customFormat="1" x14ac:dyDescent="0.25"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7" spans="5:21" s="6" customFormat="1" x14ac:dyDescent="0.25"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5:21" s="6" customFormat="1" x14ac:dyDescent="0.25"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5:21" s="6" customFormat="1" x14ac:dyDescent="0.25"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5:21" s="6" customFormat="1" x14ac:dyDescent="0.25"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5:21" s="6" customFormat="1" x14ac:dyDescent="0.25"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5:21" s="6" customFormat="1" x14ac:dyDescent="0.25"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5:21" s="6" customFormat="1" x14ac:dyDescent="0.25"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5:21" s="6" customFormat="1" x14ac:dyDescent="0.25"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5:21" s="6" customFormat="1" x14ac:dyDescent="0.25"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5:21" s="6" customFormat="1" x14ac:dyDescent="0.25"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5:21" s="6" customFormat="1" x14ac:dyDescent="0.25"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5:21" s="6" customFormat="1" x14ac:dyDescent="0.25"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76" spans="5:21" s="8" customFormat="1" x14ac:dyDescent="0.25"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0.25" bottom="0.33" header="10.68" footer="0.17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7"/>
  <sheetViews>
    <sheetView zoomScaleNormal="100" workbookViewId="0">
      <selection activeCell="A3" sqref="A3:D3"/>
    </sheetView>
  </sheetViews>
  <sheetFormatPr defaultColWidth="9.109375" defaultRowHeight="13.2" x14ac:dyDescent="0.25"/>
  <cols>
    <col min="1" max="1" width="40.44140625" style="1" customWidth="1"/>
    <col min="2" max="4" width="13.6640625" style="2" customWidth="1"/>
    <col min="5" max="5" width="10.88671875" customWidth="1"/>
    <col min="6" max="21" width="8.88671875" customWidth="1"/>
    <col min="22" max="16384" width="9.109375" style="1"/>
  </cols>
  <sheetData>
    <row r="1" spans="1:21" x14ac:dyDescent="0.25">
      <c r="A1" s="118"/>
      <c r="B1" s="118"/>
      <c r="C1" s="118"/>
      <c r="D1" s="118"/>
    </row>
    <row r="2" spans="1:21" x14ac:dyDescent="0.25">
      <c r="A2" s="119" t="s">
        <v>7</v>
      </c>
      <c r="B2" s="120"/>
      <c r="C2" s="120"/>
      <c r="D2" s="120"/>
    </row>
    <row r="3" spans="1:21" x14ac:dyDescent="0.25">
      <c r="A3" s="117" t="s">
        <v>103</v>
      </c>
      <c r="B3" s="117"/>
      <c r="C3" s="117"/>
      <c r="D3" s="117"/>
    </row>
    <row r="4" spans="1:21" s="11" customFormat="1" ht="15" x14ac:dyDescent="0.25">
      <c r="A4" s="117" t="s">
        <v>88</v>
      </c>
      <c r="B4" s="117"/>
      <c r="C4" s="117"/>
      <c r="D4" s="117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x14ac:dyDescent="0.25">
      <c r="A5" s="117" t="s">
        <v>146</v>
      </c>
      <c r="B5" s="117"/>
      <c r="C5" s="117"/>
      <c r="D5" s="117"/>
    </row>
    <row r="6" spans="1:21" x14ac:dyDescent="0.25">
      <c r="A6" s="12"/>
      <c r="B6" s="9"/>
      <c r="C6" s="9"/>
      <c r="D6" s="9"/>
    </row>
    <row r="7" spans="1:21" s="13" customFormat="1" ht="13.8" thickBot="1" x14ac:dyDescent="0.3">
      <c r="A7" s="15" t="s">
        <v>90</v>
      </c>
      <c r="B7" s="31" t="s">
        <v>2</v>
      </c>
      <c r="C7" s="31" t="s">
        <v>0</v>
      </c>
      <c r="D7" s="30" t="s">
        <v>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s="4" customFormat="1" x14ac:dyDescent="0.25">
      <c r="A8" s="36" t="s">
        <v>98</v>
      </c>
      <c r="B8" s="60">
        <v>40</v>
      </c>
      <c r="C8" s="60">
        <f>B8*2</f>
        <v>80</v>
      </c>
      <c r="D8" s="45">
        <f t="shared" ref="D8:D13" si="0">C8*0.8*5</f>
        <v>320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x14ac:dyDescent="0.25">
      <c r="A9" s="36" t="s">
        <v>99</v>
      </c>
      <c r="B9" s="55">
        <v>40</v>
      </c>
      <c r="C9" s="60">
        <f t="shared" ref="C9:C12" si="1">B9*2</f>
        <v>80</v>
      </c>
      <c r="D9" s="63">
        <f t="shared" si="0"/>
        <v>320</v>
      </c>
    </row>
    <row r="10" spans="1:21" x14ac:dyDescent="0.25">
      <c r="A10" s="36" t="s">
        <v>100</v>
      </c>
      <c r="B10" s="55">
        <v>30</v>
      </c>
      <c r="C10" s="60">
        <f t="shared" si="1"/>
        <v>60</v>
      </c>
      <c r="D10" s="63">
        <f t="shared" si="0"/>
        <v>240</v>
      </c>
    </row>
    <row r="11" spans="1:21" x14ac:dyDescent="0.25">
      <c r="A11" s="36" t="s">
        <v>101</v>
      </c>
      <c r="B11" s="55">
        <f>240*0.5</f>
        <v>120</v>
      </c>
      <c r="C11" s="60">
        <f t="shared" si="1"/>
        <v>240</v>
      </c>
      <c r="D11" s="63">
        <f t="shared" si="0"/>
        <v>960</v>
      </c>
    </row>
    <row r="12" spans="1:21" x14ac:dyDescent="0.25">
      <c r="A12" s="36" t="s">
        <v>106</v>
      </c>
      <c r="B12" s="55">
        <v>30</v>
      </c>
      <c r="C12" s="60">
        <f t="shared" si="1"/>
        <v>60</v>
      </c>
      <c r="D12" s="64">
        <f t="shared" si="0"/>
        <v>240</v>
      </c>
    </row>
    <row r="13" spans="1:21" x14ac:dyDescent="0.25">
      <c r="A13" s="39" t="s">
        <v>102</v>
      </c>
      <c r="B13" s="51">
        <v>40</v>
      </c>
      <c r="C13" s="51">
        <f>B13*2</f>
        <v>80</v>
      </c>
      <c r="D13" s="65">
        <f t="shared" si="0"/>
        <v>320</v>
      </c>
    </row>
    <row r="14" spans="1:21" x14ac:dyDescent="0.25">
      <c r="B14" s="14"/>
      <c r="C14" s="14"/>
      <c r="D14" s="14"/>
      <c r="E14" s="14"/>
    </row>
    <row r="15" spans="1:21" s="6" customFormat="1" x14ac:dyDescent="0.25">
      <c r="A15" s="3" t="s">
        <v>104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s="6" customFormat="1" x14ac:dyDescent="0.25">
      <c r="A16" s="1" t="s">
        <v>113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5:21" s="6" customFormat="1" x14ac:dyDescent="0.25"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5:21" s="6" customFormat="1" x14ac:dyDescent="0.25"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5:21" s="6" customFormat="1" x14ac:dyDescent="0.25"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47" spans="5:21" s="8" customFormat="1" x14ac:dyDescent="0.25"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0.25" bottom="0.33" header="10.68" footer="0.17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63"/>
  <sheetViews>
    <sheetView zoomScaleNormal="100" workbookViewId="0">
      <selection activeCell="B12" sqref="B12"/>
    </sheetView>
  </sheetViews>
  <sheetFormatPr defaultColWidth="9.109375" defaultRowHeight="13.2" x14ac:dyDescent="0.25"/>
  <cols>
    <col min="1" max="1" width="46.109375" style="1" customWidth="1"/>
    <col min="2" max="3" width="13.6640625" style="2" customWidth="1"/>
    <col min="4" max="4" width="9.6640625" style="2" hidden="1" customWidth="1"/>
    <col min="5" max="5" width="37.109375" style="26" hidden="1" customWidth="1"/>
    <col min="6" max="6" width="37" customWidth="1"/>
    <col min="7" max="23" width="8.88671875" customWidth="1"/>
    <col min="24" max="16384" width="9.109375" style="1"/>
  </cols>
  <sheetData>
    <row r="1" spans="1:23" x14ac:dyDescent="0.25">
      <c r="A1" s="118"/>
      <c r="B1" s="118"/>
      <c r="C1" s="118"/>
      <c r="D1" s="118"/>
      <c r="E1" s="26" t="s">
        <v>85</v>
      </c>
    </row>
    <row r="2" spans="1:23" x14ac:dyDescent="0.25">
      <c r="A2" s="119" t="s">
        <v>7</v>
      </c>
      <c r="B2" s="120"/>
      <c r="C2" s="120"/>
      <c r="D2" s="120"/>
    </row>
    <row r="3" spans="1:23" x14ac:dyDescent="0.25">
      <c r="A3" s="117" t="s">
        <v>128</v>
      </c>
      <c r="B3" s="117"/>
      <c r="C3" s="117"/>
      <c r="D3" s="117"/>
    </row>
    <row r="4" spans="1:23" s="11" customFormat="1" ht="15" x14ac:dyDescent="0.25">
      <c r="A4" s="117" t="s">
        <v>88</v>
      </c>
      <c r="B4" s="117"/>
      <c r="C4" s="117"/>
      <c r="D4" s="117"/>
      <c r="E4" s="26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x14ac:dyDescent="0.25">
      <c r="A5" s="117" t="s">
        <v>146</v>
      </c>
      <c r="B5" s="117"/>
      <c r="C5" s="117"/>
      <c r="D5" s="117"/>
    </row>
    <row r="6" spans="1:23" x14ac:dyDescent="0.25">
      <c r="A6" s="12"/>
      <c r="B6" s="9"/>
      <c r="C6" s="9"/>
      <c r="D6" s="9"/>
    </row>
    <row r="7" spans="1:23" s="13" customFormat="1" ht="13.5" customHeight="1" thickBot="1" x14ac:dyDescent="0.3">
      <c r="A7" s="15" t="s">
        <v>90</v>
      </c>
      <c r="B7" s="31" t="s">
        <v>2</v>
      </c>
      <c r="C7" s="30" t="s">
        <v>0</v>
      </c>
      <c r="D7" s="30" t="s">
        <v>1</v>
      </c>
      <c r="E7" s="2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4" customFormat="1" ht="12.75" customHeight="1" x14ac:dyDescent="0.25">
      <c r="A8" s="36" t="s">
        <v>132</v>
      </c>
      <c r="B8" s="60">
        <v>215</v>
      </c>
      <c r="C8" s="61">
        <v>430</v>
      </c>
      <c r="D8" s="33"/>
      <c r="E8" s="27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36" t="s">
        <v>133</v>
      </c>
      <c r="B9" s="55">
        <v>200</v>
      </c>
      <c r="C9" s="62">
        <v>400</v>
      </c>
      <c r="D9" s="34"/>
      <c r="E9" s="27"/>
    </row>
    <row r="10" spans="1:23" x14ac:dyDescent="0.25">
      <c r="A10" s="36" t="s">
        <v>160</v>
      </c>
      <c r="B10" s="55">
        <v>58</v>
      </c>
      <c r="C10" s="62">
        <f>58*2</f>
        <v>116</v>
      </c>
      <c r="D10" s="34"/>
      <c r="E10" s="27"/>
      <c r="F10" s="106"/>
    </row>
    <row r="11" spans="1:23" x14ac:dyDescent="0.25">
      <c r="A11" s="36" t="s">
        <v>129</v>
      </c>
      <c r="B11" s="55">
        <v>225</v>
      </c>
      <c r="C11" s="62">
        <v>450</v>
      </c>
      <c r="D11" s="34"/>
      <c r="E11" s="27"/>
      <c r="F11" s="105"/>
    </row>
    <row r="12" spans="1:23" x14ac:dyDescent="0.25">
      <c r="A12" s="36" t="s">
        <v>130</v>
      </c>
      <c r="B12" s="59">
        <v>225</v>
      </c>
      <c r="C12" s="62">
        <v>450</v>
      </c>
      <c r="D12" s="35"/>
      <c r="E12" s="27"/>
      <c r="F12" s="105"/>
    </row>
    <row r="13" spans="1:23" x14ac:dyDescent="0.25">
      <c r="A13" s="36" t="s">
        <v>131</v>
      </c>
      <c r="B13" s="59">
        <v>225</v>
      </c>
      <c r="C13" s="62">
        <v>450</v>
      </c>
      <c r="D13" s="35"/>
      <c r="E13" s="27"/>
      <c r="F13" s="105"/>
    </row>
    <row r="14" spans="1:23" x14ac:dyDescent="0.25">
      <c r="A14" s="36" t="s">
        <v>134</v>
      </c>
      <c r="B14" s="59">
        <v>525</v>
      </c>
      <c r="C14" s="62">
        <v>1050</v>
      </c>
      <c r="D14" s="35"/>
      <c r="E14" s="27"/>
      <c r="F14" s="105"/>
    </row>
    <row r="15" spans="1:23" x14ac:dyDescent="0.25">
      <c r="A15" s="36" t="s">
        <v>135</v>
      </c>
      <c r="B15" s="59">
        <v>175</v>
      </c>
      <c r="C15" s="62">
        <v>350</v>
      </c>
      <c r="D15" s="35"/>
      <c r="E15" s="27"/>
      <c r="F15" s="105"/>
    </row>
    <row r="16" spans="1:23" x14ac:dyDescent="0.25">
      <c r="A16" s="36" t="s">
        <v>126</v>
      </c>
      <c r="B16" s="59">
        <v>35</v>
      </c>
      <c r="C16" s="62">
        <v>70</v>
      </c>
      <c r="D16" s="35"/>
      <c r="E16" s="27"/>
      <c r="F16" s="105"/>
    </row>
    <row r="17" spans="1:6" x14ac:dyDescent="0.25">
      <c r="A17" s="36" t="s">
        <v>127</v>
      </c>
      <c r="B17" s="59">
        <v>85</v>
      </c>
      <c r="C17" s="62">
        <v>170</v>
      </c>
      <c r="D17" s="35"/>
      <c r="E17" s="27"/>
      <c r="F17" s="105"/>
    </row>
    <row r="18" spans="1:6" x14ac:dyDescent="0.25">
      <c r="A18" s="36" t="s">
        <v>159</v>
      </c>
      <c r="B18" s="59">
        <v>120</v>
      </c>
      <c r="C18" s="62">
        <v>240</v>
      </c>
      <c r="D18" s="35"/>
      <c r="E18" s="27"/>
      <c r="F18" s="106"/>
    </row>
    <row r="19" spans="1:6" x14ac:dyDescent="0.25">
      <c r="A19" s="36" t="s">
        <v>136</v>
      </c>
      <c r="B19" s="59">
        <v>58</v>
      </c>
      <c r="C19" s="62">
        <v>115</v>
      </c>
      <c r="D19" s="35"/>
      <c r="E19" s="27"/>
      <c r="F19" s="106"/>
    </row>
    <row r="20" spans="1:6" x14ac:dyDescent="0.25">
      <c r="A20" s="36" t="s">
        <v>137</v>
      </c>
      <c r="B20" s="59">
        <v>65</v>
      </c>
      <c r="C20" s="62">
        <v>130</v>
      </c>
      <c r="D20" s="35"/>
      <c r="E20" s="27"/>
      <c r="F20" s="106"/>
    </row>
    <row r="21" spans="1:6" x14ac:dyDescent="0.25">
      <c r="A21" s="36" t="s">
        <v>138</v>
      </c>
      <c r="B21" s="59">
        <v>55</v>
      </c>
      <c r="C21" s="62">
        <v>110</v>
      </c>
      <c r="D21" s="35"/>
      <c r="E21" s="27"/>
      <c r="F21" s="106"/>
    </row>
    <row r="22" spans="1:6" x14ac:dyDescent="0.25">
      <c r="A22" s="36" t="s">
        <v>139</v>
      </c>
      <c r="B22" s="59">
        <v>65</v>
      </c>
      <c r="C22" s="62">
        <v>130</v>
      </c>
      <c r="D22" s="35"/>
      <c r="E22" s="27"/>
      <c r="F22" s="106"/>
    </row>
    <row r="23" spans="1:6" x14ac:dyDescent="0.25">
      <c r="A23" s="36" t="s">
        <v>140</v>
      </c>
      <c r="B23" s="59">
        <v>50</v>
      </c>
      <c r="C23" s="62">
        <v>100</v>
      </c>
      <c r="D23" s="35"/>
      <c r="E23" s="27"/>
      <c r="F23" s="106"/>
    </row>
    <row r="24" spans="1:6" x14ac:dyDescent="0.25">
      <c r="A24" s="24" t="s">
        <v>141</v>
      </c>
      <c r="B24" s="59">
        <v>45</v>
      </c>
      <c r="C24" s="66">
        <v>90</v>
      </c>
      <c r="D24" s="35"/>
      <c r="E24" s="27"/>
      <c r="F24" s="106"/>
    </row>
    <row r="25" spans="1:6" x14ac:dyDescent="0.25">
      <c r="A25" s="24" t="s">
        <v>142</v>
      </c>
      <c r="B25" s="59">
        <v>200</v>
      </c>
      <c r="C25" s="66">
        <v>400</v>
      </c>
      <c r="D25" s="35"/>
      <c r="E25" s="27"/>
      <c r="F25" s="106"/>
    </row>
    <row r="26" spans="1:6" x14ac:dyDescent="0.25">
      <c r="A26" s="19" t="s">
        <v>143</v>
      </c>
      <c r="B26" s="51">
        <v>140</v>
      </c>
      <c r="C26" s="58">
        <v>280</v>
      </c>
      <c r="D26" s="35"/>
      <c r="E26" s="27"/>
      <c r="F26" s="106"/>
    </row>
    <row r="27" spans="1:6" x14ac:dyDescent="0.25">
      <c r="B27" s="14"/>
      <c r="C27" s="14"/>
      <c r="D27" s="35"/>
      <c r="E27" s="27"/>
    </row>
    <row r="28" spans="1:6" x14ac:dyDescent="0.25">
      <c r="A28" s="3" t="s">
        <v>104</v>
      </c>
      <c r="B28" s="6"/>
      <c r="C28" s="6"/>
      <c r="D28" s="35"/>
      <c r="E28" s="27"/>
    </row>
    <row r="29" spans="1:6" x14ac:dyDescent="0.25">
      <c r="A29" s="1" t="s">
        <v>113</v>
      </c>
      <c r="B29" s="6"/>
      <c r="C29" s="6"/>
      <c r="D29" s="35"/>
      <c r="E29" s="27"/>
    </row>
    <row r="30" spans="1:6" x14ac:dyDescent="0.25">
      <c r="A30" s="6"/>
      <c r="B30" s="6"/>
      <c r="C30" s="6"/>
      <c r="D30" s="35"/>
      <c r="E30" s="27"/>
    </row>
    <row r="31" spans="1:6" ht="15.6" x14ac:dyDescent="0.25">
      <c r="A31" s="37"/>
      <c r="B31" s="6"/>
      <c r="C31" s="6"/>
      <c r="D31" s="38"/>
      <c r="E31" s="27"/>
    </row>
    <row r="32" spans="1:6" x14ac:dyDescent="0.25">
      <c r="D32" s="14"/>
      <c r="E32" s="14"/>
      <c r="F32" s="14"/>
    </row>
    <row r="33" spans="1:23" s="6" customFormat="1" x14ac:dyDescent="0.25">
      <c r="A33" s="1"/>
      <c r="B33" s="2"/>
      <c r="C33" s="2"/>
      <c r="E33" s="26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s="6" customFormat="1" x14ac:dyDescent="0.25">
      <c r="A34" s="1"/>
      <c r="B34" s="2"/>
      <c r="C34" s="2"/>
      <c r="E34" s="26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6" customFormat="1" x14ac:dyDescent="0.25">
      <c r="A35" s="1"/>
      <c r="B35" s="2"/>
      <c r="C35" s="2"/>
      <c r="E35" s="26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6" customFormat="1" x14ac:dyDescent="0.25">
      <c r="A36" s="1"/>
      <c r="B36" s="2"/>
      <c r="C36" s="2"/>
      <c r="E36" s="2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58" spans="1:23" x14ac:dyDescent="0.25">
      <c r="A58" s="8"/>
      <c r="B58" s="8"/>
      <c r="C58" s="8"/>
    </row>
    <row r="63" spans="1:23" s="8" customFormat="1" x14ac:dyDescent="0.25">
      <c r="A63" s="1"/>
      <c r="B63" s="2"/>
      <c r="C63" s="2"/>
      <c r="E63" s="26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</sheetData>
  <mergeCells count="5">
    <mergeCell ref="A1:D1"/>
    <mergeCell ref="A2:D2"/>
    <mergeCell ref="A4:D4"/>
    <mergeCell ref="A5:D5"/>
    <mergeCell ref="A3:D3"/>
  </mergeCells>
  <printOptions horizontalCentered="1"/>
  <pageMargins left="0.75" right="0.75" top="0.25" bottom="0.33" header="10.68" footer="0.17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F964-ED03-4FD7-AEB0-D98C4B34A9B8}">
  <dimension ref="A1:F12"/>
  <sheetViews>
    <sheetView tabSelected="1" workbookViewId="0">
      <selection activeCell="C21" sqref="C21"/>
    </sheetView>
  </sheetViews>
  <sheetFormatPr defaultRowHeight="13.2" x14ac:dyDescent="0.25"/>
  <cols>
    <col min="1" max="1" width="24.44140625" customWidth="1"/>
    <col min="2" max="6" width="10.88671875" customWidth="1"/>
  </cols>
  <sheetData>
    <row r="1" spans="1:6" x14ac:dyDescent="0.25">
      <c r="A1" s="1"/>
      <c r="B1" s="2"/>
      <c r="C1" s="2"/>
      <c r="D1" s="2"/>
      <c r="E1" s="2"/>
      <c r="F1" s="1"/>
    </row>
    <row r="2" spans="1:6" x14ac:dyDescent="0.25">
      <c r="A2" s="122" t="s">
        <v>7</v>
      </c>
      <c r="B2" s="122"/>
      <c r="C2" s="122"/>
      <c r="D2" s="122"/>
      <c r="E2" s="122"/>
      <c r="F2" s="122"/>
    </row>
    <row r="3" spans="1:6" x14ac:dyDescent="0.25">
      <c r="A3" s="123" t="s">
        <v>67</v>
      </c>
      <c r="B3" s="123"/>
      <c r="C3" s="123"/>
      <c r="D3" s="123"/>
      <c r="E3" s="123"/>
      <c r="F3" s="123"/>
    </row>
    <row r="4" spans="1:6" x14ac:dyDescent="0.25">
      <c r="A4" s="117" t="s">
        <v>88</v>
      </c>
      <c r="B4" s="117"/>
      <c r="C4" s="117"/>
      <c r="D4" s="117"/>
      <c r="E4" s="117"/>
      <c r="F4" s="117"/>
    </row>
    <row r="5" spans="1:6" x14ac:dyDescent="0.25">
      <c r="A5" s="117" t="s">
        <v>146</v>
      </c>
      <c r="B5" s="117"/>
      <c r="C5" s="117"/>
      <c r="D5" s="117"/>
      <c r="E5" s="117"/>
      <c r="F5" s="117"/>
    </row>
    <row r="7" spans="1:6" x14ac:dyDescent="0.25">
      <c r="A7" s="124" t="s">
        <v>67</v>
      </c>
      <c r="B7" s="125" t="s">
        <v>93</v>
      </c>
      <c r="C7" s="125" t="s">
        <v>94</v>
      </c>
      <c r="D7" s="125" t="s">
        <v>95</v>
      </c>
      <c r="E7" s="125" t="s">
        <v>96</v>
      </c>
      <c r="F7" s="125" t="s">
        <v>97</v>
      </c>
    </row>
    <row r="8" spans="1:6" x14ac:dyDescent="0.25">
      <c r="A8" s="126" t="s">
        <v>181</v>
      </c>
      <c r="B8" s="127">
        <v>1000</v>
      </c>
      <c r="C8" s="127">
        <v>2000</v>
      </c>
      <c r="D8" s="127">
        <v>2500</v>
      </c>
      <c r="E8" s="127">
        <v>4000</v>
      </c>
      <c r="F8" s="127">
        <v>6000</v>
      </c>
    </row>
    <row r="9" spans="1:6" x14ac:dyDescent="0.25">
      <c r="A9" s="1" t="s">
        <v>182</v>
      </c>
    </row>
    <row r="11" spans="1:6" x14ac:dyDescent="0.25">
      <c r="A11" s="3" t="s">
        <v>104</v>
      </c>
    </row>
    <row r="12" spans="1:6" x14ac:dyDescent="0.25">
      <c r="A12" s="1" t="s">
        <v>113</v>
      </c>
    </row>
  </sheetData>
  <mergeCells count="4">
    <mergeCell ref="A2:F2"/>
    <mergeCell ref="A3:F3"/>
    <mergeCell ref="A4:F4"/>
    <mergeCell ref="A5:F5"/>
  </mergeCells>
  <printOptions horizontalCentered="1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91"/>
  <sheetViews>
    <sheetView topLeftCell="A24" zoomScaleNormal="100" workbookViewId="0">
      <selection activeCell="A39" sqref="A39:XFD39"/>
    </sheetView>
  </sheetViews>
  <sheetFormatPr defaultColWidth="9.109375" defaultRowHeight="13.2" x14ac:dyDescent="0.25"/>
  <cols>
    <col min="1" max="1" width="38.6640625" style="1" customWidth="1"/>
    <col min="2" max="5" width="10.6640625" style="2" customWidth="1"/>
    <col min="6" max="6" width="10.6640625" customWidth="1"/>
    <col min="7" max="7" width="9.109375" style="1" customWidth="1"/>
    <col min="8" max="16384" width="9.109375" style="1"/>
  </cols>
  <sheetData>
    <row r="1" spans="1:6" x14ac:dyDescent="0.25">
      <c r="A1" s="120"/>
      <c r="B1" s="120"/>
      <c r="C1" s="120"/>
      <c r="D1" s="120"/>
      <c r="E1" s="120"/>
      <c r="F1" s="120"/>
    </row>
    <row r="2" spans="1:6" ht="15" customHeight="1" x14ac:dyDescent="0.25">
      <c r="A2" s="119" t="s">
        <v>7</v>
      </c>
      <c r="B2" s="119"/>
      <c r="C2" s="120"/>
      <c r="D2" s="120"/>
      <c r="E2" s="120"/>
      <c r="F2" s="120"/>
    </row>
    <row r="3" spans="1:6" ht="15" customHeight="1" x14ac:dyDescent="0.25">
      <c r="A3" s="117" t="s">
        <v>42</v>
      </c>
      <c r="B3" s="117"/>
      <c r="C3" s="117"/>
      <c r="D3" s="117"/>
      <c r="E3" s="117"/>
      <c r="F3" s="117"/>
    </row>
    <row r="4" spans="1:6" s="11" customFormat="1" ht="17.25" customHeight="1" x14ac:dyDescent="0.25">
      <c r="A4" s="117" t="s">
        <v>88</v>
      </c>
      <c r="B4" s="117"/>
      <c r="C4" s="117"/>
      <c r="D4" s="117"/>
      <c r="E4" s="117"/>
      <c r="F4" s="117"/>
    </row>
    <row r="5" spans="1:6" ht="17.25" customHeight="1" x14ac:dyDescent="0.25">
      <c r="A5" s="117" t="s">
        <v>146</v>
      </c>
      <c r="B5" s="117"/>
      <c r="C5" s="117"/>
      <c r="D5" s="117"/>
      <c r="E5" s="117"/>
      <c r="F5" s="117"/>
    </row>
    <row r="6" spans="1:6" x14ac:dyDescent="0.25">
      <c r="A6" s="9"/>
      <c r="B6" s="9"/>
      <c r="C6" s="9"/>
      <c r="D6" s="9"/>
      <c r="E6" s="9"/>
    </row>
    <row r="7" spans="1:6" x14ac:dyDescent="0.25">
      <c r="A7" s="89" t="s">
        <v>92</v>
      </c>
      <c r="B7" s="90" t="s">
        <v>13</v>
      </c>
      <c r="C7" s="90" t="s">
        <v>14</v>
      </c>
      <c r="D7" s="90" t="s">
        <v>15</v>
      </c>
      <c r="E7" s="90" t="s">
        <v>16</v>
      </c>
      <c r="F7" s="91" t="s">
        <v>17</v>
      </c>
    </row>
    <row r="8" spans="1:6" x14ac:dyDescent="0.25">
      <c r="A8" s="28" t="s">
        <v>18</v>
      </c>
      <c r="B8" s="41">
        <v>300</v>
      </c>
      <c r="C8" s="41">
        <v>400</v>
      </c>
      <c r="D8" s="41">
        <v>500</v>
      </c>
      <c r="E8" s="41">
        <v>800</v>
      </c>
      <c r="F8" s="50">
        <v>1200</v>
      </c>
    </row>
    <row r="9" spans="1:6" x14ac:dyDescent="0.25">
      <c r="A9" s="17" t="s">
        <v>34</v>
      </c>
      <c r="B9" s="55">
        <v>100</v>
      </c>
      <c r="C9" s="55">
        <v>125</v>
      </c>
      <c r="D9" s="55">
        <v>150</v>
      </c>
      <c r="E9" s="55">
        <v>250</v>
      </c>
      <c r="F9" s="57">
        <v>350</v>
      </c>
    </row>
    <row r="10" spans="1:6" x14ac:dyDescent="0.25">
      <c r="A10" s="17" t="s">
        <v>166</v>
      </c>
      <c r="B10" s="55">
        <v>300</v>
      </c>
      <c r="C10" s="55">
        <v>400</v>
      </c>
      <c r="D10" s="55">
        <v>500</v>
      </c>
      <c r="E10" s="55">
        <v>800</v>
      </c>
      <c r="F10" s="57">
        <v>1200</v>
      </c>
    </row>
    <row r="11" spans="1:6" x14ac:dyDescent="0.25">
      <c r="A11" s="17" t="s">
        <v>19</v>
      </c>
      <c r="B11" s="55">
        <v>300</v>
      </c>
      <c r="C11" s="55">
        <v>400</v>
      </c>
      <c r="D11" s="55">
        <v>500</v>
      </c>
      <c r="E11" s="55">
        <v>800</v>
      </c>
      <c r="F11" s="57">
        <v>1200</v>
      </c>
    </row>
    <row r="12" spans="1:6" x14ac:dyDescent="0.25">
      <c r="A12" s="17" t="s">
        <v>20</v>
      </c>
      <c r="B12" s="55">
        <v>200</v>
      </c>
      <c r="C12" s="55">
        <v>250</v>
      </c>
      <c r="D12" s="55">
        <v>250</v>
      </c>
      <c r="E12" s="55">
        <v>450</v>
      </c>
      <c r="F12" s="57">
        <v>600</v>
      </c>
    </row>
    <row r="13" spans="1:6" x14ac:dyDescent="0.25">
      <c r="A13" s="17" t="s">
        <v>21</v>
      </c>
      <c r="B13" s="55">
        <v>200</v>
      </c>
      <c r="C13" s="55">
        <v>250</v>
      </c>
      <c r="D13" s="55">
        <v>250</v>
      </c>
      <c r="E13" s="55">
        <v>450</v>
      </c>
      <c r="F13" s="57">
        <v>600</v>
      </c>
    </row>
    <row r="14" spans="1:6" x14ac:dyDescent="0.25">
      <c r="A14" s="17" t="s">
        <v>44</v>
      </c>
      <c r="B14" s="55">
        <v>75</v>
      </c>
      <c r="C14" s="55">
        <v>100</v>
      </c>
      <c r="D14" s="55">
        <v>125</v>
      </c>
      <c r="E14" s="55">
        <v>200</v>
      </c>
      <c r="F14" s="57">
        <v>275</v>
      </c>
    </row>
    <row r="15" spans="1:6" x14ac:dyDescent="0.25">
      <c r="A15" s="17" t="s">
        <v>45</v>
      </c>
      <c r="B15" s="55">
        <v>75</v>
      </c>
      <c r="C15" s="55">
        <v>100</v>
      </c>
      <c r="D15" s="55">
        <v>125</v>
      </c>
      <c r="E15" s="55">
        <v>200</v>
      </c>
      <c r="F15" s="57">
        <v>275</v>
      </c>
    </row>
    <row r="16" spans="1:6" x14ac:dyDescent="0.25">
      <c r="A16" s="17" t="s">
        <v>22</v>
      </c>
      <c r="B16" s="55">
        <v>25</v>
      </c>
      <c r="C16" s="55">
        <v>25</v>
      </c>
      <c r="D16" s="55">
        <v>25</v>
      </c>
      <c r="E16" s="55">
        <v>50</v>
      </c>
      <c r="F16" s="57">
        <v>75</v>
      </c>
    </row>
    <row r="17" spans="1:19" x14ac:dyDescent="0.25">
      <c r="A17" s="17" t="s">
        <v>23</v>
      </c>
      <c r="B17" s="55">
        <v>100</v>
      </c>
      <c r="C17" s="55">
        <v>100</v>
      </c>
      <c r="D17" s="55">
        <v>150</v>
      </c>
      <c r="E17" s="55">
        <v>200</v>
      </c>
      <c r="F17" s="57">
        <v>300</v>
      </c>
    </row>
    <row r="18" spans="1:19" x14ac:dyDescent="0.25">
      <c r="A18" s="17" t="s">
        <v>24</v>
      </c>
      <c r="B18" s="55">
        <v>100</v>
      </c>
      <c r="C18" s="55">
        <v>100</v>
      </c>
      <c r="D18" s="55">
        <v>150</v>
      </c>
      <c r="E18" s="55">
        <v>200</v>
      </c>
      <c r="F18" s="57">
        <v>300</v>
      </c>
    </row>
    <row r="19" spans="1:19" x14ac:dyDescent="0.25">
      <c r="A19" s="17" t="s">
        <v>25</v>
      </c>
      <c r="B19" s="55">
        <v>50</v>
      </c>
      <c r="C19" s="55">
        <v>75</v>
      </c>
      <c r="D19" s="55">
        <v>75</v>
      </c>
      <c r="E19" s="55">
        <v>125</v>
      </c>
      <c r="F19" s="57">
        <v>200</v>
      </c>
    </row>
    <row r="20" spans="1:19" x14ac:dyDescent="0.25">
      <c r="A20" s="17" t="s">
        <v>26</v>
      </c>
      <c r="B20" s="55">
        <v>50</v>
      </c>
      <c r="C20" s="55">
        <v>75</v>
      </c>
      <c r="D20" s="55">
        <v>75</v>
      </c>
      <c r="E20" s="55">
        <v>125</v>
      </c>
      <c r="F20" s="57">
        <v>200</v>
      </c>
    </row>
    <row r="21" spans="1:19" x14ac:dyDescent="0.25">
      <c r="A21" s="17" t="s">
        <v>27</v>
      </c>
      <c r="B21" s="55">
        <v>50</v>
      </c>
      <c r="C21" s="55">
        <v>75</v>
      </c>
      <c r="D21" s="55">
        <v>75</v>
      </c>
      <c r="E21" s="55">
        <v>125</v>
      </c>
      <c r="F21" s="57">
        <v>200</v>
      </c>
    </row>
    <row r="22" spans="1:19" x14ac:dyDescent="0.25">
      <c r="A22" s="17" t="s">
        <v>46</v>
      </c>
      <c r="B22" s="55">
        <v>25</v>
      </c>
      <c r="C22" s="55">
        <v>50</v>
      </c>
      <c r="D22" s="55">
        <v>50</v>
      </c>
      <c r="E22" s="55">
        <v>75</v>
      </c>
      <c r="F22" s="57">
        <v>100</v>
      </c>
    </row>
    <row r="23" spans="1:19" x14ac:dyDescent="0.25">
      <c r="A23" s="17" t="s">
        <v>47</v>
      </c>
      <c r="B23" s="55">
        <v>25</v>
      </c>
      <c r="C23" s="55">
        <v>50</v>
      </c>
      <c r="D23" s="55">
        <v>50</v>
      </c>
      <c r="E23" s="55">
        <v>75</v>
      </c>
      <c r="F23" s="57">
        <v>100</v>
      </c>
    </row>
    <row r="24" spans="1:19" x14ac:dyDescent="0.25">
      <c r="A24" s="17" t="s">
        <v>28</v>
      </c>
      <c r="B24" s="55">
        <v>50</v>
      </c>
      <c r="C24" s="55">
        <v>75</v>
      </c>
      <c r="D24" s="55">
        <v>75</v>
      </c>
      <c r="E24" s="55">
        <v>125</v>
      </c>
      <c r="F24" s="57">
        <v>200</v>
      </c>
      <c r="S24"/>
    </row>
    <row r="25" spans="1:19" x14ac:dyDescent="0.25">
      <c r="A25" s="17" t="s">
        <v>148</v>
      </c>
      <c r="B25" s="55">
        <v>100</v>
      </c>
      <c r="C25" s="55">
        <v>125</v>
      </c>
      <c r="D25" s="55">
        <v>150</v>
      </c>
      <c r="E25" s="55">
        <v>175</v>
      </c>
      <c r="F25" s="57">
        <v>225</v>
      </c>
    </row>
    <row r="26" spans="1:19" x14ac:dyDescent="0.25">
      <c r="A26" s="17" t="s">
        <v>48</v>
      </c>
      <c r="B26" s="55">
        <v>25</v>
      </c>
      <c r="C26" s="55">
        <v>50</v>
      </c>
      <c r="D26" s="55">
        <v>50</v>
      </c>
      <c r="E26" s="55">
        <v>75</v>
      </c>
      <c r="F26" s="57">
        <v>100</v>
      </c>
    </row>
    <row r="27" spans="1:19" x14ac:dyDescent="0.25">
      <c r="A27" s="17" t="s">
        <v>49</v>
      </c>
      <c r="B27" s="55">
        <v>25</v>
      </c>
      <c r="C27" s="55">
        <v>50</v>
      </c>
      <c r="D27" s="55">
        <v>50</v>
      </c>
      <c r="E27" s="55">
        <v>75</v>
      </c>
      <c r="F27" s="57">
        <v>100</v>
      </c>
    </row>
    <row r="28" spans="1:19" x14ac:dyDescent="0.25">
      <c r="A28" s="17" t="s">
        <v>29</v>
      </c>
      <c r="B28" s="55">
        <v>50</v>
      </c>
      <c r="C28" s="55">
        <v>75</v>
      </c>
      <c r="D28" s="55">
        <v>75</v>
      </c>
      <c r="E28" s="55">
        <v>125</v>
      </c>
      <c r="F28" s="57">
        <v>200</v>
      </c>
    </row>
    <row r="29" spans="1:19" x14ac:dyDescent="0.25">
      <c r="A29" s="17" t="s">
        <v>30</v>
      </c>
      <c r="B29" s="55">
        <v>25</v>
      </c>
      <c r="C29" s="55">
        <v>50</v>
      </c>
      <c r="D29" s="55">
        <v>50</v>
      </c>
      <c r="E29" s="55">
        <v>75</v>
      </c>
      <c r="F29" s="57">
        <v>100</v>
      </c>
    </row>
    <row r="30" spans="1:19" x14ac:dyDescent="0.25">
      <c r="A30" s="17" t="s">
        <v>31</v>
      </c>
      <c r="B30" s="55">
        <v>25</v>
      </c>
      <c r="C30" s="55">
        <v>50</v>
      </c>
      <c r="D30" s="55">
        <v>50</v>
      </c>
      <c r="E30" s="55">
        <v>75</v>
      </c>
      <c r="F30" s="57">
        <v>100</v>
      </c>
    </row>
    <row r="31" spans="1:19" x14ac:dyDescent="0.25">
      <c r="A31" s="17" t="s">
        <v>32</v>
      </c>
      <c r="B31" s="55">
        <v>250</v>
      </c>
      <c r="C31" s="55">
        <v>300</v>
      </c>
      <c r="D31" s="55">
        <v>325</v>
      </c>
      <c r="E31" s="55">
        <v>600</v>
      </c>
      <c r="F31" s="57">
        <v>1000</v>
      </c>
    </row>
    <row r="32" spans="1:19" x14ac:dyDescent="0.25">
      <c r="A32" s="17" t="s">
        <v>33</v>
      </c>
      <c r="B32" s="55">
        <v>50</v>
      </c>
      <c r="C32" s="55">
        <v>75</v>
      </c>
      <c r="D32" s="55">
        <v>100</v>
      </c>
      <c r="E32" s="55">
        <v>150</v>
      </c>
      <c r="F32" s="57">
        <v>200</v>
      </c>
    </row>
    <row r="33" spans="1:6" x14ac:dyDescent="0.25">
      <c r="A33" s="17" t="s">
        <v>150</v>
      </c>
      <c r="B33" s="55">
        <v>300</v>
      </c>
      <c r="C33" s="55">
        <v>350</v>
      </c>
      <c r="D33" s="55">
        <v>375</v>
      </c>
      <c r="E33" s="55">
        <v>650</v>
      </c>
      <c r="F33" s="57">
        <v>1200</v>
      </c>
    </row>
    <row r="34" spans="1:6" x14ac:dyDescent="0.25">
      <c r="A34" s="17" t="s">
        <v>165</v>
      </c>
      <c r="B34" s="55">
        <v>75</v>
      </c>
      <c r="C34" s="55">
        <v>100</v>
      </c>
      <c r="D34" s="55">
        <v>125</v>
      </c>
      <c r="E34" s="55">
        <v>225</v>
      </c>
      <c r="F34" s="57">
        <v>300</v>
      </c>
    </row>
    <row r="35" spans="1:6" x14ac:dyDescent="0.25">
      <c r="A35" s="17" t="s">
        <v>34</v>
      </c>
      <c r="B35" s="55">
        <v>100</v>
      </c>
      <c r="C35" s="55">
        <v>125</v>
      </c>
      <c r="D35" s="55">
        <v>150</v>
      </c>
      <c r="E35" s="55">
        <v>250</v>
      </c>
      <c r="F35" s="57">
        <v>350</v>
      </c>
    </row>
    <row r="36" spans="1:6" x14ac:dyDescent="0.25">
      <c r="A36" s="17" t="s">
        <v>35</v>
      </c>
      <c r="B36" s="55">
        <v>2500</v>
      </c>
      <c r="C36" s="55">
        <v>3000</v>
      </c>
      <c r="D36" s="55">
        <v>3500</v>
      </c>
      <c r="E36" s="55">
        <v>6500</v>
      </c>
      <c r="F36" s="57">
        <v>10000</v>
      </c>
    </row>
    <row r="37" spans="1:6" x14ac:dyDescent="0.25">
      <c r="A37" s="17" t="s">
        <v>183</v>
      </c>
      <c r="B37" s="67">
        <v>1500</v>
      </c>
      <c r="C37" s="67">
        <f>B37*1.2</f>
        <v>1800</v>
      </c>
      <c r="D37" s="67">
        <f>C37*1.1667</f>
        <v>2100.06</v>
      </c>
      <c r="E37" s="67">
        <f>D37*1.5</f>
        <v>3150.09</v>
      </c>
      <c r="F37" s="68">
        <f>E37*1.3333</f>
        <v>4200.0149970000002</v>
      </c>
    </row>
    <row r="38" spans="1:6" x14ac:dyDescent="0.25">
      <c r="A38" s="19" t="s">
        <v>156</v>
      </c>
      <c r="B38" s="51">
        <v>1000</v>
      </c>
      <c r="C38" s="51">
        <v>1500</v>
      </c>
      <c r="D38" s="51">
        <v>2000</v>
      </c>
      <c r="E38" s="51">
        <v>3000</v>
      </c>
      <c r="F38" s="58">
        <v>4000</v>
      </c>
    </row>
    <row r="39" spans="1:6" x14ac:dyDescent="0.25">
      <c r="A39" s="88" t="s">
        <v>149</v>
      </c>
      <c r="B39" s="20"/>
      <c r="C39" s="20"/>
      <c r="D39" s="20"/>
      <c r="E39" s="20"/>
      <c r="F39" s="20"/>
    </row>
    <row r="40" spans="1:6" x14ac:dyDescent="0.25">
      <c r="A40" s="88" t="s">
        <v>167</v>
      </c>
      <c r="B40" s="20"/>
      <c r="C40" s="20"/>
      <c r="D40" s="20"/>
      <c r="E40" s="20"/>
      <c r="F40" s="20"/>
    </row>
    <row r="41" spans="1:6" ht="12.75" customHeight="1" x14ac:dyDescent="0.25">
      <c r="B41" s="21"/>
      <c r="C41" s="21"/>
      <c r="D41" s="20"/>
      <c r="E41" s="20"/>
      <c r="F41" s="20"/>
    </row>
    <row r="42" spans="1:6" ht="21.75" customHeight="1" x14ac:dyDescent="0.25">
      <c r="A42" s="15" t="s">
        <v>41</v>
      </c>
      <c r="B42" s="22" t="s">
        <v>13</v>
      </c>
      <c r="C42" s="22" t="s">
        <v>14</v>
      </c>
      <c r="D42" s="22" t="s">
        <v>15</v>
      </c>
      <c r="E42" s="22" t="s">
        <v>16</v>
      </c>
      <c r="F42" s="23" t="s">
        <v>17</v>
      </c>
    </row>
    <row r="43" spans="1:6" x14ac:dyDescent="0.25">
      <c r="A43" s="17" t="s">
        <v>36</v>
      </c>
      <c r="B43" s="55">
        <v>75</v>
      </c>
      <c r="C43" s="55">
        <v>100</v>
      </c>
      <c r="D43" s="55">
        <v>125</v>
      </c>
      <c r="E43" s="55">
        <v>225</v>
      </c>
      <c r="F43" s="50">
        <v>300</v>
      </c>
    </row>
    <row r="44" spans="1:6" x14ac:dyDescent="0.25">
      <c r="A44" s="17" t="s">
        <v>37</v>
      </c>
      <c r="B44" s="55">
        <v>50</v>
      </c>
      <c r="C44" s="55">
        <v>75</v>
      </c>
      <c r="D44" s="55">
        <v>100</v>
      </c>
      <c r="E44" s="55">
        <v>175</v>
      </c>
      <c r="F44" s="57">
        <v>250</v>
      </c>
    </row>
    <row r="45" spans="1:6" x14ac:dyDescent="0.25">
      <c r="A45" s="17" t="s">
        <v>38</v>
      </c>
      <c r="B45" s="55">
        <v>50</v>
      </c>
      <c r="C45" s="55">
        <v>75</v>
      </c>
      <c r="D45" s="55">
        <v>75</v>
      </c>
      <c r="E45" s="55">
        <v>125</v>
      </c>
      <c r="F45" s="57">
        <v>200</v>
      </c>
    </row>
    <row r="46" spans="1:6" x14ac:dyDescent="0.25">
      <c r="A46" s="17" t="s">
        <v>39</v>
      </c>
      <c r="B46" s="55">
        <v>75</v>
      </c>
      <c r="C46" s="55">
        <v>100</v>
      </c>
      <c r="D46" s="55">
        <v>125</v>
      </c>
      <c r="E46" s="55">
        <v>225</v>
      </c>
      <c r="F46" s="57">
        <v>300</v>
      </c>
    </row>
    <row r="47" spans="1:6" x14ac:dyDescent="0.25">
      <c r="A47" s="17" t="s">
        <v>40</v>
      </c>
      <c r="B47" s="55">
        <v>300</v>
      </c>
      <c r="C47" s="55">
        <v>400</v>
      </c>
      <c r="D47" s="55">
        <v>500</v>
      </c>
      <c r="E47" s="55">
        <v>800</v>
      </c>
      <c r="F47" s="57">
        <v>1100</v>
      </c>
    </row>
    <row r="48" spans="1:6" x14ac:dyDescent="0.25">
      <c r="A48" s="19" t="s">
        <v>43</v>
      </c>
      <c r="B48" s="51">
        <v>250</v>
      </c>
      <c r="C48" s="51">
        <v>350</v>
      </c>
      <c r="D48" s="51">
        <v>450</v>
      </c>
      <c r="E48" s="51">
        <v>700</v>
      </c>
      <c r="F48" s="58">
        <v>1000</v>
      </c>
    </row>
    <row r="49" spans="1:6" x14ac:dyDescent="0.25">
      <c r="A49" s="121"/>
      <c r="B49" s="121"/>
      <c r="C49" s="121"/>
      <c r="D49" s="121"/>
      <c r="E49" s="121"/>
      <c r="F49" s="1"/>
    </row>
    <row r="50" spans="1:6" s="7" customFormat="1" x14ac:dyDescent="0.25">
      <c r="A50" s="3" t="s">
        <v>104</v>
      </c>
      <c r="F50"/>
    </row>
    <row r="51" spans="1:6" x14ac:dyDescent="0.25">
      <c r="A51" s="1" t="s">
        <v>113</v>
      </c>
    </row>
    <row r="52" spans="1:6" s="6" customFormat="1" ht="15" customHeight="1" x14ac:dyDescent="0.25">
      <c r="F52"/>
    </row>
    <row r="53" spans="1:6" s="6" customFormat="1" x14ac:dyDescent="0.25">
      <c r="F53"/>
    </row>
    <row r="54" spans="1:6" hidden="1" x14ac:dyDescent="0.25">
      <c r="A54" s="3" t="s">
        <v>52</v>
      </c>
    </row>
    <row r="55" spans="1:6" s="6" customFormat="1" ht="15" customHeight="1" x14ac:dyDescent="0.25">
      <c r="F55"/>
    </row>
    <row r="56" spans="1:6" s="6" customFormat="1" ht="15" customHeight="1" x14ac:dyDescent="0.25">
      <c r="F56"/>
    </row>
    <row r="57" spans="1:6" s="6" customFormat="1" ht="15" customHeight="1" x14ac:dyDescent="0.25">
      <c r="F57"/>
    </row>
    <row r="58" spans="1:6" s="6" customFormat="1" ht="15" customHeight="1" x14ac:dyDescent="0.25">
      <c r="F58"/>
    </row>
    <row r="59" spans="1:6" s="6" customFormat="1" ht="15" customHeight="1" x14ac:dyDescent="0.25">
      <c r="F59"/>
    </row>
    <row r="60" spans="1:6" s="6" customFormat="1" ht="15" customHeight="1" x14ac:dyDescent="0.25">
      <c r="F60"/>
    </row>
    <row r="61" spans="1:6" s="6" customFormat="1" ht="15" customHeight="1" x14ac:dyDescent="0.25">
      <c r="F61"/>
    </row>
    <row r="62" spans="1:6" s="6" customFormat="1" ht="15" customHeight="1" x14ac:dyDescent="0.25">
      <c r="F62"/>
    </row>
    <row r="63" spans="1:6" s="6" customFormat="1" ht="15" customHeight="1" x14ac:dyDescent="0.25">
      <c r="F63"/>
    </row>
    <row r="91" spans="6:6" s="8" customFormat="1" ht="14.25" customHeight="1" x14ac:dyDescent="0.25">
      <c r="F91"/>
    </row>
  </sheetData>
  <mergeCells count="6">
    <mergeCell ref="A49:E49"/>
    <mergeCell ref="A1:F1"/>
    <mergeCell ref="A2:F2"/>
    <mergeCell ref="A4:F4"/>
    <mergeCell ref="A5:F5"/>
    <mergeCell ref="A3:F3"/>
  </mergeCells>
  <printOptions horizontalCentered="1"/>
  <pageMargins left="0.75" right="0.75" top="0.25" bottom="0.33" header="10.68" footer="0.17"/>
  <pageSetup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7"/>
  <sheetViews>
    <sheetView zoomScaleNormal="100" workbookViewId="0">
      <selection activeCell="A3" sqref="A3:G3"/>
    </sheetView>
  </sheetViews>
  <sheetFormatPr defaultColWidth="9.109375" defaultRowHeight="13.2" x14ac:dyDescent="0.25"/>
  <cols>
    <col min="1" max="1" width="39.109375" style="1" customWidth="1"/>
    <col min="2" max="7" width="10.6640625" style="2" customWidth="1"/>
    <col min="8" max="16384" width="9.109375" style="1"/>
  </cols>
  <sheetData>
    <row r="1" spans="1:7" x14ac:dyDescent="0.25">
      <c r="A1" s="118"/>
      <c r="B1" s="118"/>
      <c r="C1" s="118"/>
      <c r="D1" s="118"/>
      <c r="E1" s="118"/>
      <c r="F1" s="118"/>
      <c r="G1" s="118"/>
    </row>
    <row r="2" spans="1:7" ht="15" customHeight="1" x14ac:dyDescent="0.25">
      <c r="A2" s="119" t="s">
        <v>7</v>
      </c>
      <c r="B2" s="119"/>
      <c r="C2" s="119"/>
      <c r="D2" s="119"/>
      <c r="E2" s="119"/>
      <c r="F2" s="119"/>
      <c r="G2" s="119"/>
    </row>
    <row r="3" spans="1:7" s="11" customFormat="1" ht="17.25" customHeight="1" x14ac:dyDescent="0.25">
      <c r="A3" s="117" t="s">
        <v>145</v>
      </c>
      <c r="B3" s="117"/>
      <c r="C3" s="117"/>
      <c r="D3" s="117"/>
      <c r="E3" s="117"/>
      <c r="F3" s="117"/>
      <c r="G3" s="117"/>
    </row>
    <row r="4" spans="1:7" s="11" customFormat="1" ht="17.25" customHeight="1" x14ac:dyDescent="0.25">
      <c r="A4" s="117" t="s">
        <v>88</v>
      </c>
      <c r="B4" s="117"/>
      <c r="C4" s="117"/>
      <c r="D4" s="117"/>
      <c r="E4" s="117"/>
      <c r="F4" s="117"/>
      <c r="G4" s="117"/>
    </row>
    <row r="5" spans="1:7" s="11" customFormat="1" ht="17.25" customHeight="1" x14ac:dyDescent="0.25">
      <c r="A5" s="117" t="s">
        <v>146</v>
      </c>
      <c r="B5" s="117"/>
      <c r="C5" s="117"/>
      <c r="D5" s="117"/>
      <c r="E5" s="117"/>
      <c r="F5" s="117"/>
      <c r="G5" s="117"/>
    </row>
    <row r="6" spans="1:7" x14ac:dyDescent="0.25">
      <c r="B6" s="14"/>
      <c r="C6" s="9"/>
      <c r="D6" s="29"/>
      <c r="E6" s="29"/>
      <c r="F6" s="29"/>
      <c r="G6" s="1"/>
    </row>
    <row r="7" spans="1:7" x14ac:dyDescent="0.25">
      <c r="A7" s="86" t="s">
        <v>87</v>
      </c>
      <c r="B7" s="87" t="s">
        <v>13</v>
      </c>
      <c r="C7" s="87" t="s">
        <v>94</v>
      </c>
      <c r="D7" s="22" t="s">
        <v>95</v>
      </c>
      <c r="E7" s="31" t="s">
        <v>96</v>
      </c>
      <c r="F7" s="31" t="s">
        <v>97</v>
      </c>
      <c r="G7" s="85" t="s">
        <v>1</v>
      </c>
    </row>
    <row r="8" spans="1:7" x14ac:dyDescent="0.25">
      <c r="A8" s="94" t="s">
        <v>152</v>
      </c>
      <c r="B8" s="95">
        <v>200</v>
      </c>
      <c r="C8" s="95">
        <f>B8*2</f>
        <v>400</v>
      </c>
      <c r="D8" s="95">
        <f>B8*2.5</f>
        <v>500</v>
      </c>
      <c r="E8" s="41">
        <f>D8*1.6</f>
        <v>800</v>
      </c>
      <c r="F8" s="41">
        <f>E8*1.5</f>
        <v>1200</v>
      </c>
      <c r="G8" s="96">
        <f>D8*5*0.8</f>
        <v>2000</v>
      </c>
    </row>
    <row r="9" spans="1:7" x14ac:dyDescent="0.25">
      <c r="A9" s="97" t="s">
        <v>151</v>
      </c>
      <c r="B9" s="98">
        <v>400</v>
      </c>
      <c r="C9" s="98">
        <f>B9*2</f>
        <v>800</v>
      </c>
      <c r="D9" s="98">
        <f>B9*2.5</f>
        <v>1000</v>
      </c>
      <c r="E9" s="55">
        <f>D9*1.6</f>
        <v>1600</v>
      </c>
      <c r="F9" s="55">
        <f>E9*1.5</f>
        <v>2400</v>
      </c>
      <c r="G9" s="99">
        <f>D9*5*0.8</f>
        <v>4000</v>
      </c>
    </row>
    <row r="10" spans="1:7" x14ac:dyDescent="0.25">
      <c r="A10" s="97" t="s">
        <v>155</v>
      </c>
      <c r="B10" s="98">
        <v>600</v>
      </c>
      <c r="C10" s="98">
        <f>B10*2</f>
        <v>1200</v>
      </c>
      <c r="D10" s="98">
        <f>B10*2.5</f>
        <v>1500</v>
      </c>
      <c r="E10" s="55">
        <f>D10*1.6</f>
        <v>2400</v>
      </c>
      <c r="F10" s="55">
        <f>E10*1.5</f>
        <v>3600</v>
      </c>
      <c r="G10" s="99">
        <f>D10*5*0.8</f>
        <v>6000</v>
      </c>
    </row>
    <row r="11" spans="1:7" x14ac:dyDescent="0.25">
      <c r="A11" s="97" t="s">
        <v>58</v>
      </c>
      <c r="B11" s="98">
        <v>200</v>
      </c>
      <c r="C11" s="98">
        <f>B11*2</f>
        <v>400</v>
      </c>
      <c r="D11" s="98">
        <f>B11*2.5</f>
        <v>500</v>
      </c>
      <c r="E11" s="55">
        <f>D11*1.6</f>
        <v>800</v>
      </c>
      <c r="F11" s="55">
        <f>E11*1.5</f>
        <v>1200</v>
      </c>
      <c r="G11" s="99">
        <f>D11*5*0.8</f>
        <v>2000</v>
      </c>
    </row>
    <row r="12" spans="1:7" x14ac:dyDescent="0.25">
      <c r="A12" s="97" t="s">
        <v>59</v>
      </c>
      <c r="B12" s="98">
        <v>400</v>
      </c>
      <c r="C12" s="98">
        <f t="shared" ref="C12:C23" si="0">B12*2</f>
        <v>800</v>
      </c>
      <c r="D12" s="98">
        <f t="shared" ref="D12:D23" si="1">B12*2.5</f>
        <v>1000</v>
      </c>
      <c r="E12" s="55">
        <f t="shared" ref="E12:E23" si="2">D12*1.6</f>
        <v>1600</v>
      </c>
      <c r="F12" s="55">
        <f t="shared" ref="F12:F23" si="3">E12*1.5</f>
        <v>2400</v>
      </c>
      <c r="G12" s="99">
        <f t="shared" ref="G12:G23" si="4">D12*5*0.8</f>
        <v>4000</v>
      </c>
    </row>
    <row r="13" spans="1:7" x14ac:dyDescent="0.25">
      <c r="A13" s="97" t="s">
        <v>114</v>
      </c>
      <c r="B13" s="98">
        <v>600</v>
      </c>
      <c r="C13" s="98">
        <f t="shared" si="0"/>
        <v>1200</v>
      </c>
      <c r="D13" s="98">
        <f t="shared" si="1"/>
        <v>1500</v>
      </c>
      <c r="E13" s="55">
        <f t="shared" si="2"/>
        <v>2400</v>
      </c>
      <c r="F13" s="55">
        <f t="shared" si="3"/>
        <v>3600</v>
      </c>
      <c r="G13" s="99">
        <f t="shared" si="4"/>
        <v>6000</v>
      </c>
    </row>
    <row r="14" spans="1:7" x14ac:dyDescent="0.25">
      <c r="A14" s="97" t="s">
        <v>84</v>
      </c>
      <c r="B14" s="98">
        <v>800</v>
      </c>
      <c r="C14" s="98">
        <f t="shared" si="0"/>
        <v>1600</v>
      </c>
      <c r="D14" s="98">
        <f t="shared" si="1"/>
        <v>2000</v>
      </c>
      <c r="E14" s="55">
        <f t="shared" si="2"/>
        <v>3200</v>
      </c>
      <c r="F14" s="55">
        <f t="shared" si="3"/>
        <v>4800</v>
      </c>
      <c r="G14" s="99">
        <f t="shared" si="4"/>
        <v>8000</v>
      </c>
    </row>
    <row r="15" spans="1:7" x14ac:dyDescent="0.25">
      <c r="A15" s="97" t="s">
        <v>54</v>
      </c>
      <c r="B15" s="98">
        <v>150</v>
      </c>
      <c r="C15" s="98">
        <f t="shared" si="0"/>
        <v>300</v>
      </c>
      <c r="D15" s="98">
        <f t="shared" si="1"/>
        <v>375</v>
      </c>
      <c r="E15" s="55">
        <f t="shared" si="2"/>
        <v>600</v>
      </c>
      <c r="F15" s="55">
        <f t="shared" si="3"/>
        <v>900</v>
      </c>
      <c r="G15" s="99">
        <f t="shared" si="4"/>
        <v>1500</v>
      </c>
    </row>
    <row r="16" spans="1:7" x14ac:dyDescent="0.25">
      <c r="A16" s="97" t="s">
        <v>55</v>
      </c>
      <c r="B16" s="98">
        <v>100</v>
      </c>
      <c r="C16" s="98">
        <f t="shared" si="0"/>
        <v>200</v>
      </c>
      <c r="D16" s="98">
        <f t="shared" si="1"/>
        <v>250</v>
      </c>
      <c r="E16" s="55">
        <f t="shared" si="2"/>
        <v>400</v>
      </c>
      <c r="F16" s="55">
        <f t="shared" si="3"/>
        <v>600</v>
      </c>
      <c r="G16" s="99">
        <f t="shared" si="4"/>
        <v>1000</v>
      </c>
    </row>
    <row r="17" spans="1:7" x14ac:dyDescent="0.25">
      <c r="A17" s="97" t="s">
        <v>115</v>
      </c>
      <c r="B17" s="98">
        <v>50</v>
      </c>
      <c r="C17" s="98">
        <f t="shared" si="0"/>
        <v>100</v>
      </c>
      <c r="D17" s="98">
        <f t="shared" si="1"/>
        <v>125</v>
      </c>
      <c r="E17" s="55">
        <f t="shared" si="2"/>
        <v>200</v>
      </c>
      <c r="F17" s="55">
        <f t="shared" si="3"/>
        <v>300</v>
      </c>
      <c r="G17" s="99">
        <f t="shared" si="4"/>
        <v>500</v>
      </c>
    </row>
    <row r="18" spans="1:7" x14ac:dyDescent="0.25">
      <c r="A18" s="97" t="s">
        <v>116</v>
      </c>
      <c r="B18" s="98">
        <v>100</v>
      </c>
      <c r="C18" s="98">
        <f t="shared" si="0"/>
        <v>200</v>
      </c>
      <c r="D18" s="98">
        <f t="shared" si="1"/>
        <v>250</v>
      </c>
      <c r="E18" s="55">
        <f t="shared" si="2"/>
        <v>400</v>
      </c>
      <c r="F18" s="55">
        <f t="shared" si="3"/>
        <v>600</v>
      </c>
      <c r="G18" s="99">
        <f t="shared" si="4"/>
        <v>1000</v>
      </c>
    </row>
    <row r="19" spans="1:7" x14ac:dyDescent="0.25">
      <c r="A19" s="97" t="s">
        <v>56</v>
      </c>
      <c r="B19" s="98">
        <v>125</v>
      </c>
      <c r="C19" s="98">
        <f t="shared" si="0"/>
        <v>250</v>
      </c>
      <c r="D19" s="98">
        <v>315</v>
      </c>
      <c r="E19" s="55">
        <v>500</v>
      </c>
      <c r="F19" s="55">
        <v>750</v>
      </c>
      <c r="G19" s="99">
        <v>1250</v>
      </c>
    </row>
    <row r="20" spans="1:7" x14ac:dyDescent="0.25">
      <c r="A20" s="97" t="s">
        <v>83</v>
      </c>
      <c r="B20" s="98">
        <v>100</v>
      </c>
      <c r="C20" s="98">
        <f t="shared" si="0"/>
        <v>200</v>
      </c>
      <c r="D20" s="98">
        <f t="shared" si="1"/>
        <v>250</v>
      </c>
      <c r="E20" s="55">
        <f t="shared" si="2"/>
        <v>400</v>
      </c>
      <c r="F20" s="55">
        <f t="shared" si="3"/>
        <v>600</v>
      </c>
      <c r="G20" s="99">
        <f t="shared" si="4"/>
        <v>1000</v>
      </c>
    </row>
    <row r="21" spans="1:7" x14ac:dyDescent="0.25">
      <c r="A21" s="97" t="s">
        <v>19</v>
      </c>
      <c r="B21" s="98">
        <v>250</v>
      </c>
      <c r="C21" s="98">
        <f t="shared" si="0"/>
        <v>500</v>
      </c>
      <c r="D21" s="98">
        <f t="shared" si="1"/>
        <v>625</v>
      </c>
      <c r="E21" s="55">
        <f t="shared" si="2"/>
        <v>1000</v>
      </c>
      <c r="F21" s="55">
        <f t="shared" si="3"/>
        <v>1500</v>
      </c>
      <c r="G21" s="99">
        <f t="shared" si="4"/>
        <v>2500</v>
      </c>
    </row>
    <row r="22" spans="1:7" x14ac:dyDescent="0.25">
      <c r="A22" s="97" t="s">
        <v>153</v>
      </c>
      <c r="B22" s="98">
        <v>50</v>
      </c>
      <c r="C22" s="98">
        <f t="shared" si="0"/>
        <v>100</v>
      </c>
      <c r="D22" s="98">
        <f t="shared" si="1"/>
        <v>125</v>
      </c>
      <c r="E22" s="55">
        <f t="shared" si="2"/>
        <v>200</v>
      </c>
      <c r="F22" s="55">
        <f t="shared" si="3"/>
        <v>300</v>
      </c>
      <c r="G22" s="99">
        <f t="shared" si="4"/>
        <v>500</v>
      </c>
    </row>
    <row r="23" spans="1:7" x14ac:dyDescent="0.25">
      <c r="A23" s="97" t="s">
        <v>154</v>
      </c>
      <c r="B23" s="98">
        <v>25</v>
      </c>
      <c r="C23" s="98">
        <f t="shared" si="0"/>
        <v>50</v>
      </c>
      <c r="D23" s="98">
        <f t="shared" si="1"/>
        <v>62.5</v>
      </c>
      <c r="E23" s="55">
        <f t="shared" si="2"/>
        <v>100</v>
      </c>
      <c r="F23" s="55">
        <f t="shared" si="3"/>
        <v>150</v>
      </c>
      <c r="G23" s="99">
        <f t="shared" si="4"/>
        <v>250</v>
      </c>
    </row>
    <row r="24" spans="1:7" x14ac:dyDescent="0.25">
      <c r="A24" s="100" t="s">
        <v>57</v>
      </c>
      <c r="B24" s="92">
        <v>2600</v>
      </c>
      <c r="C24" s="92">
        <f>B24*2</f>
        <v>5200</v>
      </c>
      <c r="D24" s="92">
        <f>B24*2.5</f>
        <v>6500</v>
      </c>
      <c r="E24" s="51">
        <f t="shared" ref="E24" si="5">D24*1.6</f>
        <v>10400</v>
      </c>
      <c r="F24" s="51">
        <f t="shared" ref="F24" si="6">E24*1.5</f>
        <v>15600</v>
      </c>
      <c r="G24" s="93">
        <f t="shared" ref="G24" si="7">D24*5*0.8</f>
        <v>26000</v>
      </c>
    </row>
    <row r="26" spans="1:7" x14ac:dyDescent="0.25">
      <c r="A26" s="3" t="s">
        <v>104</v>
      </c>
      <c r="B26" s="80"/>
      <c r="C26" s="80"/>
      <c r="D26" s="80"/>
      <c r="E26" s="80"/>
    </row>
    <row r="27" spans="1:7" x14ac:dyDescent="0.25">
      <c r="A27" s="1" t="s">
        <v>113</v>
      </c>
    </row>
  </sheetData>
  <mergeCells count="5">
    <mergeCell ref="A2:G2"/>
    <mergeCell ref="A3:G3"/>
    <mergeCell ref="A4:G4"/>
    <mergeCell ref="A5:G5"/>
    <mergeCell ref="A1:G1"/>
  </mergeCells>
  <printOptions horizontalCentered="1"/>
  <pageMargins left="0.75" right="0.75" top="0.5" bottom="0.57999999999999996" header="10.68" footer="0.17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57"/>
  <sheetViews>
    <sheetView zoomScaleNormal="100" workbookViewId="0">
      <selection activeCell="A30" sqref="A30:A31"/>
    </sheetView>
  </sheetViews>
  <sheetFormatPr defaultColWidth="9.109375" defaultRowHeight="13.2" x14ac:dyDescent="0.25"/>
  <cols>
    <col min="1" max="1" width="41.44140625" style="1" customWidth="1"/>
    <col min="2" max="5" width="13.6640625" style="2" customWidth="1"/>
    <col min="6" max="6" width="13.6640625" style="1" customWidth="1"/>
    <col min="7" max="16384" width="9.109375" style="1"/>
  </cols>
  <sheetData>
    <row r="1" spans="1:27" ht="15" customHeight="1" x14ac:dyDescent="0.25"/>
    <row r="2" spans="1:27" ht="17.25" customHeight="1" x14ac:dyDescent="0.25">
      <c r="A2" s="122" t="s">
        <v>7</v>
      </c>
      <c r="B2" s="122"/>
      <c r="C2" s="122"/>
      <c r="D2" s="122"/>
      <c r="E2" s="122"/>
      <c r="F2" s="122"/>
    </row>
    <row r="3" spans="1:27" ht="17.25" customHeight="1" x14ac:dyDescent="0.25">
      <c r="A3" s="123" t="s">
        <v>117</v>
      </c>
      <c r="B3" s="123"/>
      <c r="C3" s="123"/>
      <c r="D3" s="123"/>
      <c r="E3" s="123"/>
      <c r="F3" s="123"/>
    </row>
    <row r="4" spans="1:27" ht="17.25" customHeight="1" x14ac:dyDescent="0.25">
      <c r="A4" s="117" t="s">
        <v>88</v>
      </c>
      <c r="B4" s="117"/>
      <c r="C4" s="117"/>
      <c r="D4" s="117"/>
      <c r="E4" s="117"/>
      <c r="F4" s="117"/>
    </row>
    <row r="5" spans="1:27" ht="17.25" customHeight="1" x14ac:dyDescent="0.25">
      <c r="A5" s="117" t="s">
        <v>146</v>
      </c>
      <c r="B5" s="117"/>
      <c r="C5" s="117"/>
      <c r="D5" s="117"/>
      <c r="E5" s="117"/>
      <c r="F5" s="117"/>
    </row>
    <row r="6" spans="1:27" x14ac:dyDescent="0.25">
      <c r="A6" s="3"/>
      <c r="B6" s="14"/>
      <c r="C6" s="14"/>
      <c r="D6" s="14"/>
      <c r="E6" s="1"/>
    </row>
    <row r="7" spans="1:27" s="13" customFormat="1" ht="21.75" customHeight="1" thickBot="1" x14ac:dyDescent="0.3">
      <c r="A7" s="15" t="s">
        <v>5</v>
      </c>
      <c r="B7" s="31" t="s">
        <v>93</v>
      </c>
      <c r="C7" s="31" t="s">
        <v>94</v>
      </c>
      <c r="D7" s="31" t="s">
        <v>95</v>
      </c>
      <c r="E7" s="31" t="s">
        <v>96</v>
      </c>
      <c r="F7" s="30" t="s">
        <v>97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74" t="s">
        <v>8</v>
      </c>
      <c r="B8" s="77">
        <v>50</v>
      </c>
      <c r="C8" s="77">
        <f>B8*2</f>
        <v>100</v>
      </c>
      <c r="D8" s="77">
        <f>B8*2.5</f>
        <v>125</v>
      </c>
      <c r="E8" s="77">
        <f>B8*4</f>
        <v>200</v>
      </c>
      <c r="F8" s="78">
        <f>B8*6</f>
        <v>300</v>
      </c>
    </row>
    <row r="9" spans="1:27" ht="12.75" customHeight="1" x14ac:dyDescent="0.25">
      <c r="B9" s="69"/>
      <c r="C9" s="69"/>
      <c r="D9" s="69"/>
      <c r="E9" s="69"/>
      <c r="F9" s="69"/>
    </row>
    <row r="10" spans="1:27" ht="21.75" customHeight="1" x14ac:dyDescent="0.25">
      <c r="A10" s="74" t="s">
        <v>66</v>
      </c>
      <c r="B10" s="75" t="s">
        <v>93</v>
      </c>
      <c r="C10" s="75" t="s">
        <v>94</v>
      </c>
      <c r="D10" s="75" t="s">
        <v>95</v>
      </c>
      <c r="E10" s="75" t="s">
        <v>96</v>
      </c>
      <c r="F10" s="76" t="s">
        <v>97</v>
      </c>
    </row>
    <row r="11" spans="1:27" x14ac:dyDescent="0.25">
      <c r="A11" s="73" t="s">
        <v>62</v>
      </c>
      <c r="B11" s="44">
        <v>200</v>
      </c>
      <c r="C11" s="44">
        <f>B11*2</f>
        <v>400</v>
      </c>
      <c r="D11" s="44">
        <f>C11*1.25</f>
        <v>500</v>
      </c>
      <c r="E11" s="44">
        <f>D11*1.6</f>
        <v>800</v>
      </c>
      <c r="F11" s="56">
        <f>E11*1.5</f>
        <v>1200</v>
      </c>
    </row>
    <row r="12" spans="1:27" x14ac:dyDescent="0.25">
      <c r="A12" s="71" t="s">
        <v>64</v>
      </c>
      <c r="B12" s="55">
        <v>400</v>
      </c>
      <c r="C12" s="55">
        <f>B12*2</f>
        <v>800</v>
      </c>
      <c r="D12" s="55">
        <f>C12*1.25</f>
        <v>1000</v>
      </c>
      <c r="E12" s="55">
        <f>D12*1.6</f>
        <v>1600</v>
      </c>
      <c r="F12" s="57">
        <f>E12*1.5</f>
        <v>2400</v>
      </c>
    </row>
    <row r="13" spans="1:27" x14ac:dyDescent="0.25">
      <c r="A13" s="72" t="s">
        <v>65</v>
      </c>
      <c r="B13" s="51">
        <v>600</v>
      </c>
      <c r="C13" s="51">
        <f>B13*2</f>
        <v>1200</v>
      </c>
      <c r="D13" s="51">
        <f>C13*1.25</f>
        <v>1500</v>
      </c>
      <c r="E13" s="51">
        <f>D13*1.6</f>
        <v>2400</v>
      </c>
      <c r="F13" s="58">
        <f>E13*1.5</f>
        <v>3600</v>
      </c>
    </row>
    <row r="14" spans="1:27" ht="12.75" customHeight="1" x14ac:dyDescent="0.25">
      <c r="B14" s="20"/>
      <c r="C14" s="20"/>
      <c r="D14" s="20"/>
      <c r="E14" s="20"/>
      <c r="F14" s="20"/>
    </row>
    <row r="15" spans="1:27" ht="21.75" customHeight="1" x14ac:dyDescent="0.25">
      <c r="A15" s="15" t="s">
        <v>63</v>
      </c>
      <c r="B15" s="31" t="s">
        <v>93</v>
      </c>
      <c r="C15" s="31" t="s">
        <v>94</v>
      </c>
      <c r="D15" s="31" t="s">
        <v>95</v>
      </c>
      <c r="E15" s="31" t="s">
        <v>96</v>
      </c>
      <c r="F15" s="30" t="s">
        <v>97</v>
      </c>
    </row>
    <row r="16" spans="1:27" x14ac:dyDescent="0.25">
      <c r="A16" s="72" t="s">
        <v>60</v>
      </c>
      <c r="B16" s="51">
        <v>300</v>
      </c>
      <c r="C16" s="51">
        <f>B16*2</f>
        <v>600</v>
      </c>
      <c r="D16" s="51">
        <f>C16*1.25</f>
        <v>750</v>
      </c>
      <c r="E16" s="51">
        <f>D16*1.6</f>
        <v>1200</v>
      </c>
      <c r="F16" s="58">
        <f>E16*1.5</f>
        <v>1800</v>
      </c>
    </row>
    <row r="17" spans="1:24" ht="12.75" customHeight="1" x14ac:dyDescent="0.25">
      <c r="A17" s="18"/>
      <c r="B17" s="70"/>
      <c r="C17" s="70"/>
      <c r="D17" s="70"/>
      <c r="E17" s="70"/>
      <c r="F17" s="70"/>
    </row>
    <row r="18" spans="1:24" ht="21.75" customHeight="1" x14ac:dyDescent="0.25">
      <c r="A18" s="15" t="s">
        <v>67</v>
      </c>
      <c r="B18" s="31" t="s">
        <v>93</v>
      </c>
      <c r="C18" s="31" t="s">
        <v>94</v>
      </c>
      <c r="D18" s="31" t="s">
        <v>95</v>
      </c>
      <c r="E18" s="31" t="s">
        <v>96</v>
      </c>
      <c r="F18" s="30" t="s">
        <v>97</v>
      </c>
    </row>
    <row r="19" spans="1:24" x14ac:dyDescent="0.25">
      <c r="A19" s="72" t="s">
        <v>68</v>
      </c>
      <c r="B19" s="51">
        <v>800</v>
      </c>
      <c r="C19" s="51">
        <f>B19*2</f>
        <v>1600</v>
      </c>
      <c r="D19" s="51">
        <f>C19*1.25</f>
        <v>2000</v>
      </c>
      <c r="E19" s="51">
        <f>D19*1.6</f>
        <v>3200</v>
      </c>
      <c r="F19" s="58">
        <f>E19*1.5</f>
        <v>4800</v>
      </c>
    </row>
    <row r="20" spans="1:24" ht="12.75" customHeight="1" x14ac:dyDescent="0.25">
      <c r="B20" s="69"/>
      <c r="C20" s="69"/>
      <c r="D20" s="69"/>
      <c r="E20" s="69"/>
      <c r="F20" s="69"/>
    </row>
    <row r="21" spans="1:24" ht="21.75" customHeight="1" x14ac:dyDescent="0.25">
      <c r="A21" s="15" t="s">
        <v>69</v>
      </c>
      <c r="B21" s="31" t="s">
        <v>93</v>
      </c>
      <c r="C21" s="31" t="s">
        <v>94</v>
      </c>
      <c r="D21" s="31" t="s">
        <v>95</v>
      </c>
      <c r="E21" s="31" t="s">
        <v>96</v>
      </c>
      <c r="F21" s="30" t="s">
        <v>97</v>
      </c>
    </row>
    <row r="22" spans="1:24" x14ac:dyDescent="0.25">
      <c r="A22" s="72" t="s">
        <v>70</v>
      </c>
      <c r="B22" s="51">
        <v>150</v>
      </c>
      <c r="C22" s="51">
        <f>B22*2</f>
        <v>300</v>
      </c>
      <c r="D22" s="51">
        <f>C22*1.25</f>
        <v>375</v>
      </c>
      <c r="E22" s="51">
        <f>D22*1.6</f>
        <v>600</v>
      </c>
      <c r="F22" s="58">
        <f>E22*1.5</f>
        <v>900</v>
      </c>
    </row>
    <row r="23" spans="1:24" ht="12.75" customHeight="1" x14ac:dyDescent="0.25">
      <c r="B23" s="69"/>
      <c r="C23" s="69"/>
      <c r="D23" s="69"/>
      <c r="E23" s="69"/>
      <c r="F23" s="69"/>
    </row>
    <row r="24" spans="1:24" x14ac:dyDescent="0.25">
      <c r="A24" s="15" t="s">
        <v>61</v>
      </c>
      <c r="B24" s="31" t="s">
        <v>93</v>
      </c>
      <c r="C24" s="31" t="s">
        <v>94</v>
      </c>
      <c r="D24" s="31" t="s">
        <v>95</v>
      </c>
      <c r="E24" s="31" t="s">
        <v>96</v>
      </c>
      <c r="F24" s="30" t="s">
        <v>97</v>
      </c>
    </row>
    <row r="25" spans="1:24" x14ac:dyDescent="0.25">
      <c r="A25" s="72" t="s">
        <v>71</v>
      </c>
      <c r="B25" s="51">
        <v>125</v>
      </c>
      <c r="C25" s="51">
        <f>B25*2</f>
        <v>250</v>
      </c>
      <c r="D25" s="51">
        <f>ROUNDUP(C25*1.25,25)</f>
        <v>312.5</v>
      </c>
      <c r="E25" s="51">
        <f>D25*1.6</f>
        <v>500</v>
      </c>
      <c r="F25" s="58">
        <f>E25*1.5</f>
        <v>750</v>
      </c>
    </row>
    <row r="26" spans="1:24" x14ac:dyDescent="0.25">
      <c r="E26" s="9"/>
    </row>
    <row r="27" spans="1:24" x14ac:dyDescent="0.25">
      <c r="A27" s="15" t="s">
        <v>162</v>
      </c>
      <c r="B27" s="31" t="s">
        <v>93</v>
      </c>
      <c r="C27" s="31" t="s">
        <v>94</v>
      </c>
      <c r="D27" s="31" t="s">
        <v>95</v>
      </c>
      <c r="E27" s="31" t="s">
        <v>96</v>
      </c>
      <c r="F27" s="30" t="s">
        <v>97</v>
      </c>
    </row>
    <row r="28" spans="1:24" x14ac:dyDescent="0.25">
      <c r="A28" s="72" t="s">
        <v>163</v>
      </c>
      <c r="B28" s="44">
        <v>200</v>
      </c>
      <c r="C28" s="44">
        <f>B28*2</f>
        <v>400</v>
      </c>
      <c r="D28" s="44">
        <f>C28*1.25</f>
        <v>500</v>
      </c>
      <c r="E28" s="44">
        <f>D28*1.6</f>
        <v>800</v>
      </c>
      <c r="F28" s="56">
        <f>E28*1.5</f>
        <v>1200</v>
      </c>
    </row>
    <row r="29" spans="1:24" x14ac:dyDescent="0.25">
      <c r="A29" s="107"/>
      <c r="B29" s="20"/>
      <c r="C29" s="20"/>
      <c r="D29" s="20"/>
      <c r="E29" s="20"/>
      <c r="F29" s="20"/>
    </row>
    <row r="30" spans="1:24" s="3" customFormat="1" x14ac:dyDescent="0.25">
      <c r="A30" s="3" t="s">
        <v>104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3" customFormat="1" x14ac:dyDescent="0.25">
      <c r="A31" s="1" t="s">
        <v>113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3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3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57" spans="6:24" s="8" customFormat="1" ht="14.25" customHeight="1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</sheetData>
  <mergeCells count="4">
    <mergeCell ref="A2:F2"/>
    <mergeCell ref="A3:F3"/>
    <mergeCell ref="A5:F5"/>
    <mergeCell ref="A4:F4"/>
  </mergeCells>
  <printOptions horizontalCentered="1"/>
  <pageMargins left="0.2" right="0.2" top="0.5" bottom="0.5" header="0.3" footer="0.3"/>
  <pageSetup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83"/>
  <sheetViews>
    <sheetView zoomScaleNormal="100" workbookViewId="0">
      <selection activeCell="C7" sqref="C7"/>
    </sheetView>
  </sheetViews>
  <sheetFormatPr defaultColWidth="9.109375" defaultRowHeight="13.2" x14ac:dyDescent="0.25"/>
  <cols>
    <col min="1" max="1" width="30.109375" style="1" customWidth="1"/>
    <col min="2" max="2" width="15.88671875" style="2" customWidth="1"/>
    <col min="3" max="3" width="13.44140625" style="2" customWidth="1"/>
    <col min="4" max="17" width="8.88671875"/>
    <col min="18" max="18" width="9.109375" customWidth="1"/>
    <col min="19" max="26" width="8.88671875" customWidth="1"/>
    <col min="27" max="16384" width="9.109375" style="1"/>
  </cols>
  <sheetData>
    <row r="1" spans="1:26" x14ac:dyDescent="0.25">
      <c r="A1" s="118"/>
      <c r="B1" s="118"/>
      <c r="C1" s="118"/>
    </row>
    <row r="2" spans="1:26" x14ac:dyDescent="0.25">
      <c r="A2" s="119" t="s">
        <v>7</v>
      </c>
      <c r="B2" s="120"/>
      <c r="C2" s="120"/>
    </row>
    <row r="3" spans="1:26" x14ac:dyDescent="0.25">
      <c r="A3" s="117" t="s">
        <v>91</v>
      </c>
      <c r="B3" s="117"/>
      <c r="C3" s="117"/>
    </row>
    <row r="4" spans="1:26" s="11" customFormat="1" ht="15" x14ac:dyDescent="0.25">
      <c r="A4" s="117" t="s">
        <v>88</v>
      </c>
      <c r="B4" s="117"/>
      <c r="C4" s="1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25">
      <c r="A5" s="117" t="s">
        <v>147</v>
      </c>
      <c r="B5" s="117"/>
      <c r="C5" s="117"/>
    </row>
    <row r="6" spans="1:26" x14ac:dyDescent="0.25">
      <c r="A6" s="12"/>
      <c r="B6" s="9"/>
      <c r="C6" s="9"/>
    </row>
    <row r="7" spans="1:26" s="13" customFormat="1" ht="27" thickBot="1" x14ac:dyDescent="0.3">
      <c r="A7" s="108" t="s">
        <v>3</v>
      </c>
      <c r="B7" s="109" t="s">
        <v>179</v>
      </c>
      <c r="C7" s="110" t="s">
        <v>168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s="4" customFormat="1" x14ac:dyDescent="0.25">
      <c r="A8" s="17" t="s">
        <v>53</v>
      </c>
      <c r="B8" s="55" t="s">
        <v>180</v>
      </c>
      <c r="C8" s="57">
        <v>5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4" customFormat="1" x14ac:dyDescent="0.25">
      <c r="A9" s="111" t="s">
        <v>169</v>
      </c>
      <c r="B9" s="112">
        <v>285</v>
      </c>
      <c r="C9" s="113">
        <v>570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s="4" customFormat="1" x14ac:dyDescent="0.25">
      <c r="A10" s="111" t="s">
        <v>170</v>
      </c>
      <c r="B10" s="112">
        <v>350</v>
      </c>
      <c r="C10" s="113">
        <v>700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s="4" customFormat="1" x14ac:dyDescent="0.25">
      <c r="A11" s="111" t="s">
        <v>171</v>
      </c>
      <c r="B11" s="112">
        <v>150</v>
      </c>
      <c r="C11" s="113">
        <v>300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s="4" customFormat="1" x14ac:dyDescent="0.25">
      <c r="A12" s="111" t="s">
        <v>172</v>
      </c>
      <c r="B12" s="112">
        <v>150</v>
      </c>
      <c r="C12" s="113">
        <v>300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s="4" customFormat="1" x14ac:dyDescent="0.25">
      <c r="A13" s="111" t="s">
        <v>173</v>
      </c>
      <c r="B13" s="112">
        <v>500</v>
      </c>
      <c r="C13" s="113">
        <v>1000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 s="111" t="s">
        <v>174</v>
      </c>
      <c r="B14" s="112">
        <v>100</v>
      </c>
      <c r="C14" s="113">
        <v>200</v>
      </c>
    </row>
    <row r="15" spans="1:26" x14ac:dyDescent="0.25">
      <c r="A15" s="111" t="s">
        <v>175</v>
      </c>
      <c r="B15" s="112">
        <v>150</v>
      </c>
      <c r="C15" s="113">
        <v>300</v>
      </c>
    </row>
    <row r="16" spans="1:26" x14ac:dyDescent="0.25">
      <c r="A16" s="111" t="s">
        <v>176</v>
      </c>
      <c r="B16" s="112">
        <v>150</v>
      </c>
      <c r="C16" s="113">
        <v>300</v>
      </c>
    </row>
    <row r="17" spans="1:26" x14ac:dyDescent="0.25">
      <c r="A17" s="111" t="s">
        <v>177</v>
      </c>
      <c r="B17" s="112">
        <v>150</v>
      </c>
      <c r="C17" s="113">
        <v>300</v>
      </c>
    </row>
    <row r="18" spans="1:26" x14ac:dyDescent="0.25">
      <c r="A18" s="114" t="s">
        <v>178</v>
      </c>
      <c r="B18" s="115">
        <v>600</v>
      </c>
      <c r="C18" s="116">
        <v>1200</v>
      </c>
    </row>
    <row r="19" spans="1:26" x14ac:dyDescent="0.25">
      <c r="B19" s="14"/>
      <c r="C19" s="14"/>
    </row>
    <row r="20" spans="1:26" x14ac:dyDescent="0.25">
      <c r="A20" s="3" t="s">
        <v>104</v>
      </c>
    </row>
    <row r="21" spans="1:26" x14ac:dyDescent="0.25">
      <c r="A21" s="1" t="s">
        <v>113</v>
      </c>
    </row>
    <row r="22" spans="1:26" s="3" customFormat="1" x14ac:dyDescent="0.25"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41" spans="4:26" s="5" customFormat="1" ht="20.399999999999999" x14ac:dyDescent="0.35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4:26" s="7" customFormat="1" x14ac:dyDescent="0.25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4" spans="4:26" s="6" customFormat="1" x14ac:dyDescent="0.25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4:26" s="6" customFormat="1" x14ac:dyDescent="0.25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4:26" s="6" customFormat="1" x14ac:dyDescent="0.25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4:26" s="6" customFormat="1" x14ac:dyDescent="0.25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4:26" s="6" customFormat="1" x14ac:dyDescent="0.25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4:26" s="6" customFormat="1" x14ac:dyDescent="0.25"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4:26" s="6" customFormat="1" x14ac:dyDescent="0.25"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4:26" s="6" customFormat="1" x14ac:dyDescent="0.25"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4:26" s="6" customFormat="1" x14ac:dyDescent="0.25"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4:26" s="6" customFormat="1" x14ac:dyDescent="0.25"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4:26" s="6" customFormat="1" x14ac:dyDescent="0.25"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4:26" s="6" customFormat="1" x14ac:dyDescent="0.25"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83" spans="4:26" s="8" customFormat="1" x14ac:dyDescent="0.25"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</sheetData>
  <mergeCells count="5">
    <mergeCell ref="A1:C1"/>
    <mergeCell ref="A2:C2"/>
    <mergeCell ref="A4:C4"/>
    <mergeCell ref="A5:C5"/>
    <mergeCell ref="A3:C3"/>
  </mergeCells>
  <printOptions horizontalCentered="1"/>
  <pageMargins left="0.75" right="0.75" top="0.25" bottom="0.33" header="10.68" footer="0.17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GPR Funded Facilities</vt:lpstr>
      <vt:lpstr>Cleary</vt:lpstr>
      <vt:lpstr>Res Life</vt:lpstr>
      <vt:lpstr>Student Union</vt:lpstr>
      <vt:lpstr>Fieldhouse</vt:lpstr>
      <vt:lpstr>Veterans &amp; Outdoor Field</vt:lpstr>
      <vt:lpstr>REC</vt:lpstr>
      <vt:lpstr>Mitchell</vt:lpstr>
      <vt:lpstr>Parking</vt:lpstr>
      <vt:lpstr>'Veterans &amp; Outdoor Field'!Print_Area</vt:lpstr>
    </vt:vector>
  </TitlesOfParts>
  <Company>U. of Northern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patricia.richard</dc:creator>
  <cp:lastModifiedBy>Robin Tuxen</cp:lastModifiedBy>
  <cp:lastPrinted>2023-01-31T20:15:02Z</cp:lastPrinted>
  <dcterms:created xsi:type="dcterms:W3CDTF">2004-04-27T16:44:00Z</dcterms:created>
  <dcterms:modified xsi:type="dcterms:W3CDTF">2023-01-31T20:15:06Z</dcterms:modified>
</cp:coreProperties>
</file>